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Z:\FEM014_FEMA_CTP_FY18_Geohazard_Mapping\PCA62263_Washington\Channel_Migration\07_Final\Tables\"/>
    </mc:Choice>
  </mc:AlternateContent>
  <xr:revisionPtr revIDLastSave="0" documentId="13_ncr:1_{BBB86654-B0F6-4FFB-BD6E-FAFB8B91E299}" xr6:coauthVersionLast="47" xr6:coauthVersionMax="47" xr10:uidLastSave="{00000000-0000-0000-0000-000000000000}"/>
  <bookViews>
    <workbookView xWindow="-28920" yWindow="-120" windowWidth="29040" windowHeight="15840" firstSheet="1" activeTab="1" xr2:uid="{2AD8C52C-A1F2-4EC5-A6B0-87AA6A003C94}"/>
  </bookViews>
  <sheets>
    <sheet name="Description" sheetId="7" state="hidden" r:id="rId1"/>
    <sheet name="Summary" sheetId="5" r:id="rId2"/>
    <sheet name="EHA" sheetId="3" r:id="rId3"/>
    <sheet name="AHA" sheetId="4" r:id="rId4"/>
    <sheet name="Flagged" sheetId="2" r:id="rId5"/>
  </sheets>
  <definedNames>
    <definedName name="_xlnm.Databas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47" i="7" l="1"/>
  <c r="R47" i="7"/>
  <c r="S47" i="7"/>
  <c r="T47" i="7"/>
  <c r="U47" i="7"/>
  <c r="V47" i="7"/>
  <c r="W47" i="7"/>
  <c r="X47" i="7"/>
  <c r="Y47" i="7"/>
  <c r="Z47" i="7"/>
  <c r="P47" i="7"/>
  <c r="P10" i="7"/>
  <c r="AA99" i="7"/>
  <c r="Z99" i="7"/>
  <c r="Y99" i="7"/>
  <c r="X99" i="7"/>
  <c r="W99" i="7"/>
  <c r="V99" i="7"/>
  <c r="U99" i="7"/>
  <c r="T99" i="7"/>
  <c r="S99" i="7"/>
  <c r="R99" i="7"/>
  <c r="Q99" i="7"/>
  <c r="P99" i="7"/>
  <c r="AA86" i="7"/>
  <c r="Z86" i="7"/>
  <c r="Y86" i="7"/>
  <c r="Y4" i="7" s="1"/>
  <c r="X86" i="7"/>
  <c r="X4" i="7" s="1"/>
  <c r="W86" i="7"/>
  <c r="V86" i="7"/>
  <c r="U86" i="7"/>
  <c r="T86" i="7"/>
  <c r="S86" i="7"/>
  <c r="R86" i="7"/>
  <c r="Q86" i="7"/>
  <c r="Q4" i="7" s="1"/>
  <c r="P86" i="7"/>
  <c r="P4" i="7" s="1"/>
  <c r="Z72" i="7"/>
  <c r="Y72" i="7"/>
  <c r="X72" i="7"/>
  <c r="W72" i="7"/>
  <c r="V72" i="7"/>
  <c r="U72" i="7"/>
  <c r="T72" i="7"/>
  <c r="S72" i="7"/>
  <c r="R72" i="7"/>
  <c r="Q72" i="7"/>
  <c r="P72" i="7"/>
  <c r="Z60" i="7"/>
  <c r="Y60" i="7"/>
  <c r="X60" i="7"/>
  <c r="W60" i="7"/>
  <c r="V60" i="7"/>
  <c r="U60" i="7"/>
  <c r="T60" i="7"/>
  <c r="S60" i="7"/>
  <c r="R60" i="7"/>
  <c r="Q60" i="7"/>
  <c r="P60" i="7"/>
  <c r="AA54" i="7"/>
  <c r="Z54" i="7"/>
  <c r="Y54" i="7"/>
  <c r="X54" i="7"/>
  <c r="W54" i="7"/>
  <c r="V54" i="7"/>
  <c r="U54" i="7"/>
  <c r="T54" i="7"/>
  <c r="S54" i="7"/>
  <c r="R54" i="7"/>
  <c r="Q54" i="7"/>
  <c r="P54" i="7"/>
  <c r="AA47" i="7"/>
  <c r="Z32" i="7"/>
  <c r="Y32" i="7"/>
  <c r="X32" i="7"/>
  <c r="W32" i="7"/>
  <c r="V32" i="7"/>
  <c r="U32" i="7"/>
  <c r="T32" i="7"/>
  <c r="S32" i="7"/>
  <c r="R32" i="7"/>
  <c r="Q32" i="7"/>
  <c r="P32" i="7"/>
  <c r="AA25" i="7"/>
  <c r="Z25" i="7"/>
  <c r="Y25" i="7"/>
  <c r="X25" i="7"/>
  <c r="W25" i="7"/>
  <c r="V25" i="7"/>
  <c r="U25" i="7"/>
  <c r="T25" i="7"/>
  <c r="S25" i="7"/>
  <c r="R25" i="7"/>
  <c r="Q25" i="7"/>
  <c r="P25" i="7"/>
  <c r="AA23" i="7"/>
  <c r="Z23" i="7"/>
  <c r="Y23" i="7"/>
  <c r="X23" i="7"/>
  <c r="W23" i="7"/>
  <c r="V23" i="7"/>
  <c r="U23" i="7"/>
  <c r="T23" i="7"/>
  <c r="S23" i="7"/>
  <c r="R23" i="7"/>
  <c r="Q23" i="7"/>
  <c r="P23" i="7"/>
  <c r="AA22" i="7"/>
  <c r="Z22" i="7"/>
  <c r="Y22" i="7"/>
  <c r="X22" i="7"/>
  <c r="W22" i="7"/>
  <c r="V22" i="7"/>
  <c r="U22" i="7"/>
  <c r="T22" i="7"/>
  <c r="S22" i="7"/>
  <c r="R22" i="7"/>
  <c r="Q22" i="7"/>
  <c r="P22" i="7"/>
  <c r="AA21" i="7"/>
  <c r="Z21" i="7"/>
  <c r="Y21" i="7"/>
  <c r="X21" i="7"/>
  <c r="W21" i="7"/>
  <c r="V21" i="7"/>
  <c r="U21" i="7"/>
  <c r="T21" i="7"/>
  <c r="S21" i="7"/>
  <c r="R21" i="7"/>
  <c r="Q21" i="7"/>
  <c r="P21" i="7"/>
  <c r="P20" i="7"/>
  <c r="AA10" i="7"/>
  <c r="Z10" i="7"/>
  <c r="Y10" i="7"/>
  <c r="X10" i="7"/>
  <c r="W10" i="7"/>
  <c r="V10" i="7"/>
  <c r="U10" i="7"/>
  <c r="T10" i="7"/>
  <c r="S10" i="7"/>
  <c r="R10" i="7"/>
  <c r="Q10" i="7"/>
  <c r="Z3" i="7"/>
  <c r="Y3" i="7"/>
  <c r="X3" i="7"/>
  <c r="Z4" i="7" l="1"/>
  <c r="Y2" i="7"/>
  <c r="Q2" i="7"/>
  <c r="U4" i="7"/>
  <c r="W4" i="7"/>
  <c r="V4" i="7"/>
  <c r="T4" i="7"/>
  <c r="R4" i="7"/>
  <c r="S4" i="7"/>
  <c r="U3" i="7"/>
  <c r="T3" i="7"/>
  <c r="S3" i="7"/>
  <c r="R3" i="7"/>
  <c r="Q3" i="7"/>
  <c r="P3" i="7"/>
  <c r="V3" i="7"/>
  <c r="W3" i="7"/>
  <c r="R2" i="7"/>
  <c r="S2" i="7"/>
  <c r="P2" i="7"/>
  <c r="U2" i="7"/>
  <c r="T2" i="7"/>
  <c r="X2" i="7"/>
  <c r="Z2" i="7"/>
  <c r="W2" i="7"/>
  <c r="V2" i="7"/>
</calcChain>
</file>

<file path=xl/sharedStrings.xml><?xml version="1.0" encoding="utf-8"?>
<sst xmlns="http://schemas.openxmlformats.org/spreadsheetml/2006/main" count="364" uniqueCount="148">
  <si>
    <t>River Segment</t>
  </si>
  <si>
    <t>Length (ft)</t>
  </si>
  <si>
    <t>Slope</t>
  </si>
  <si>
    <t>Sinuosity</t>
  </si>
  <si>
    <t>Channel pattern, recent change, and large woody debris (LWD)</t>
  </si>
  <si>
    <t>River banks, geology, constraints</t>
  </si>
  <si>
    <t>Alluvial fans and landslides</t>
  </si>
  <si>
    <t>Note</t>
  </si>
  <si>
    <t>Average AC Width (ft)</t>
  </si>
  <si>
    <t>EHA Rate Type</t>
  </si>
  <si>
    <t>Years</t>
  </si>
  <si>
    <t>30-year Buffer (ft)</t>
  </si>
  <si>
    <t>100-year Buffer (ft)</t>
  </si>
  <si>
    <t>Lagasse and others, 2004</t>
  </si>
  <si>
    <t>Avulsions observed in photo record (1950s-2018); 
No; Yes, Rare (1-2 avulsions); Yes, Occasional (3-4); Yes, Frequent (&gt;4)</t>
  </si>
  <si>
    <t>No potential avulsion paths were identified in this river segment.</t>
  </si>
  <si>
    <t>2018 active channel adjacent to landslide deposit</t>
  </si>
  <si>
    <t>EHA Rate (ft/yr)</t>
  </si>
  <si>
    <t>Dairy Creek, Washington County</t>
  </si>
  <si>
    <t>RS</t>
  </si>
  <si>
    <t>No</t>
  </si>
  <si>
    <t>-</t>
  </si>
  <si>
    <t>sinuosity</t>
  </si>
  <si>
    <t>M</t>
  </si>
  <si>
    <t>H</t>
  </si>
  <si>
    <t>Form-1</t>
  </si>
  <si>
    <t>Single-thread,</t>
  </si>
  <si>
    <t>Multi-thread,</t>
  </si>
  <si>
    <t>incised,</t>
  </si>
  <si>
    <t>modified,</t>
  </si>
  <si>
    <t>straight channel</t>
  </si>
  <si>
    <t>nearly straight channel</t>
  </si>
  <si>
    <t>moderately sinuous channel</t>
  </si>
  <si>
    <t>highly sinuous channel</t>
  </si>
  <si>
    <t>with active gravel bars</t>
  </si>
  <si>
    <t>with multiple oxbow lakes</t>
  </si>
  <si>
    <t>Change-1</t>
  </si>
  <si>
    <t>Recent, rapid bank erosion observed in aerial photographs</t>
  </si>
  <si>
    <t>Minor channel migration visible in aerial photo record from 1950s-2018</t>
  </si>
  <si>
    <t>Very minor channel migration visible in aerial photo record from 1950s-2018</t>
  </si>
  <si>
    <t>Meander loop in process of being abandoned</t>
  </si>
  <si>
    <t>No channel change visible in aerial photo record</t>
  </si>
  <si>
    <t>Riparian-1</t>
  </si>
  <si>
    <t>Riparian area is primarily comprised of</t>
  </si>
  <si>
    <t>woody vegetation</t>
  </si>
  <si>
    <t>agricultural lands</t>
  </si>
  <si>
    <t>developed land</t>
  </si>
  <si>
    <t>ponds and wetland-like landcover</t>
  </si>
  <si>
    <t>with some roads adjacent to channel</t>
  </si>
  <si>
    <t>with some agricultural lands</t>
  </si>
  <si>
    <t>with some developed land</t>
  </si>
  <si>
    <t>with some woody vegetation</t>
  </si>
  <si>
    <t>and some wetland-like landcover</t>
  </si>
  <si>
    <t>with several ponds</t>
  </si>
  <si>
    <t>Confluence-1</t>
  </si>
  <si>
    <t>Confluence with unnamed tributary on left bank</t>
  </si>
  <si>
    <t>Confluence with unnamed tributary on right bank</t>
  </si>
  <si>
    <t>Confluence with unnamed tributaries on right and left bank</t>
  </si>
  <si>
    <t xml:space="preserve">Confluence with multiple unnamed tributaries </t>
  </si>
  <si>
    <t>LWD-1</t>
  </si>
  <si>
    <t>Minor large woody debris (LWD) observed</t>
  </si>
  <si>
    <t>No large woody debris (LWD) observed</t>
  </si>
  <si>
    <t>Large woody debris (LWD) observed</t>
  </si>
  <si>
    <t>Geology</t>
  </si>
  <si>
    <t>Banks and valley bottom-2</t>
  </si>
  <si>
    <t xml:space="preserve">Banks and valley bottom composed of </t>
  </si>
  <si>
    <t>erodible Quaternary alluvium</t>
  </si>
  <si>
    <t>Missoula Flood deposits</t>
  </si>
  <si>
    <t>man-made materials</t>
  </si>
  <si>
    <t>bedrock</t>
  </si>
  <si>
    <t>landslide deposits</t>
  </si>
  <si>
    <t>levees-like features</t>
  </si>
  <si>
    <t>and bridge abutments</t>
  </si>
  <si>
    <t>valley walls-2</t>
  </si>
  <si>
    <t>Valley walls are</t>
  </si>
  <si>
    <t>bedrock and landslide deposits</t>
  </si>
  <si>
    <t>bridge abutments</t>
  </si>
  <si>
    <t xml:space="preserve"> and other alluvium</t>
  </si>
  <si>
    <t>which partially confines channel</t>
  </si>
  <si>
    <t>which confines channel</t>
  </si>
  <si>
    <t>Alluvial fans and landslides-2</t>
  </si>
  <si>
    <t>Landslide deposit along left valley wall</t>
  </si>
  <si>
    <t>Landslide deposit along right valley wall</t>
  </si>
  <si>
    <t>Landslide deposits along left valley wall</t>
  </si>
  <si>
    <t>Landslide deposits along right valley wall</t>
  </si>
  <si>
    <t>Landslide deposits along both valley walls</t>
  </si>
  <si>
    <t>Very small landslide deposit along left valley wall</t>
  </si>
  <si>
    <t>Very small landslide deposit along right valley wall</t>
  </si>
  <si>
    <t>Very small landslide deposits along both valley walls</t>
  </si>
  <si>
    <t xml:space="preserve">adjacent to channel  </t>
  </si>
  <si>
    <t xml:space="preserve">  </t>
  </si>
  <si>
    <t>edge of LS-2</t>
  </si>
  <si>
    <t>AC flows at the edge of large landslides at several locations on left bank that is more than 1 km long. This slide appears to substantially narrow the valley bottom..</t>
  </si>
  <si>
    <t>AC flows at the edge of large landslides on both banks. These slides appears to substantially narrow the valley bottom..</t>
  </si>
  <si>
    <t xml:space="preserve"> </t>
  </si>
  <si>
    <t>VH</t>
  </si>
  <si>
    <t>x</t>
  </si>
  <si>
    <t>very highly sinuous channel</t>
  </si>
  <si>
    <t>Confluence with McKay Creeek on left bank and Council Creek on right bank</t>
  </si>
  <si>
    <t>Landslide deposit along channel right bank</t>
  </si>
  <si>
    <t xml:space="preserve">Single-thread, incised, moderately sinuous channel. No channel change visible in aerial photo record. Riparian area is primarily comprised of agricultural lands with some woody vegetation.  . Minor large woody debris (LWD) observed. </t>
  </si>
  <si>
    <t xml:space="preserve">Single-thread, incised, moderately sinuous channel. No channel change visible in aerial photo record. Riparian area is primarily comprised of woody vegetation with some agricultural lands.  . Minor large woody debris (LWD) observed. </t>
  </si>
  <si>
    <t xml:space="preserve">Single-thread, incised, highly sinuous channel. No channel change visible in aerial photo record. Riparian area is primarily comprised of agricultural lands developed land with some woody vegetation. Confluence with McKay Creeek on left bank and Council Creek on right bank. No large woody debris (LWD) observed. </t>
  </si>
  <si>
    <t xml:space="preserve">Single-thread, incised, very highly sinuous channel. No channel change visible in aerial photo record. Riparian area is primarily comprised of agricultural lands with some woody vegetation.  . Large woody debris (LWD) observed. </t>
  </si>
  <si>
    <t xml:space="preserve">Single-thread, incised, highly sinuous channel. No channel change visible in aerial photo record. Riparian area is primarily comprised of woody vegetation with some agricultural lands. Confluence with unnamed tributary on left bank. Large woody debris (LWD) observed. </t>
  </si>
  <si>
    <t xml:space="preserve">Single-thread, incised, very highly sinuous channel. No channel change visible in aerial photo record. Riparian area is primarily comprised of woody vegetation with some agricultural lands. Confluence with unnamed tributary on left bank. Minor large woody debris (LWD) observed. </t>
  </si>
  <si>
    <t xml:space="preserve">Single-thread, highly sinuous channel. No channel change visible in aerial photo record. Riparian area is primarily comprised of agricultural lands with some woody vegetation. Confluence with unnamed tributary on left bank. No large woody debris (LWD) observed. </t>
  </si>
  <si>
    <t xml:space="preserve">Single-thread, highly sinuous channel. No channel change visible in aerial photo record. Riparian area is primarily comprised of agricultural lands with some woody vegetation.  . Large woody debris (LWD) observed. </t>
  </si>
  <si>
    <t xml:space="preserve">Banks and valley bottom composed of erodible Quaternary alluvium. Valley walls are Missoula Flood deposits landslide deposits. </t>
  </si>
  <si>
    <t xml:space="preserve">Banks and valley bottom composed of erodible Quaternary alluvium, Missoula Flood deposits, man-made materials, levees-like features, and bridge abutments. Valley walls are Missoula Flood deposits landslide deposits. </t>
  </si>
  <si>
    <t xml:space="preserve">Banks and valley bottom composed of erodible Quaternary alluvium, Missoula Flood deposits. Valley walls are Missoula Flood deposits. </t>
  </si>
  <si>
    <t xml:space="preserve">Banks and valley bottom composed of erodible Quaternary alluvium, Missoula Flood deposits, man-made materials. Valley walls are Missoula Flood deposits landslide deposits man-made materials,. </t>
  </si>
  <si>
    <t xml:space="preserve">Banks and valley bottom composed of erodible Quaternary alluvium, Missoula Flood deposits, landslide deposits, and bridge abutments. Valley walls are Missoula Flood deposits landslide deposits. </t>
  </si>
  <si>
    <t xml:space="preserve">Banks and valley bottom composed of erodible Quaternary alluvium, Missoula Flood deposits, landslide deposits. Valley walls are Missoula Flood deposits landslide deposits. </t>
  </si>
  <si>
    <t xml:space="preserve">Banks and valley bottom composed of erodible Quaternary alluvium, Missoula Flood deposits, and bridge abutments. Valley walls are Missoula Flood deposits landslide deposits. </t>
  </si>
  <si>
    <t xml:space="preserve">Landslide deposit along channel right bank. </t>
  </si>
  <si>
    <t xml:space="preserve">Landslide deposits along right valley wall. </t>
  </si>
  <si>
    <t xml:space="preserve">. </t>
  </si>
  <si>
    <t xml:space="preserve">Landslide deposit along left valley wall. </t>
  </si>
  <si>
    <t xml:space="preserve">Landslide deposit along right valley wall. </t>
  </si>
  <si>
    <t xml:space="preserve">Banks and valley bottom composed of erodible Quaternary alluvium, and Missoula Flood deposits. Valley walls are Missoula Flood deposits. </t>
  </si>
  <si>
    <t xml:space="preserve">Banks and valley bottom composed of erodible Quaternary alluvium. Valley walls are Missoula Flood deposits and landslide deposits. </t>
  </si>
  <si>
    <t>Banks and valley bottom composed of erodible Quaternary alluvium, Missoula Flood deposits, man-made materials, levees-like features, and bridge abutments. Valley walls are Missoula Flood deposits and landslide deposits.</t>
  </si>
  <si>
    <t xml:space="preserve">Banks and valley bottom composed of erodible Quaternary alluvium, Missoula Flood deposits, and man-made materials. Valley walls are Missoula Flood deposits, landslide deposits, and man-made materials. </t>
  </si>
  <si>
    <t>Banks and valley bottom composed of erodible Quaternary alluvium, Missoula Flood deposits, landslide deposits, and bridge abutments. Valley walls are Missoula Flood deposits and landslide deposits.</t>
  </si>
  <si>
    <t>Banks and valley bottom composed of erodible Quaternary alluvium, Missoula Flood deposits, and landslide deposits. Valley walls are Missoula Flood deposits and landslide deposits.</t>
  </si>
  <si>
    <t>Banks and valley bottom composed of erodible Quaternary alluvium, Missoula Flood deposits, and bridge abutments. Valley walls are Missoula Flood deposits and landslide deposits.</t>
  </si>
  <si>
    <t xml:space="preserve">Single-thread, incised, highly sinuous channel. No channel change visible in aerial photo record from 1950s-2018. Riparian area is primarily comprised of agricultural lands developed land with some woody vegetation. Confluence with McKay Creeek on left bank and Council Creek on right bank. No large woody debris (LWD) observed. </t>
  </si>
  <si>
    <t xml:space="preserve">Single-thread, incised, moderately sinuous channel. No channel change visible in aerial photo record from 1950s-2018. Riparian area is primarily comprised of agricultural lands with some woody vegetation. Minor large woody debris (LWD) observed. </t>
  </si>
  <si>
    <t xml:space="preserve">Single-thread, incised, moderately sinuous channel. No channel change visible in aerial photo record from 1950s-2018. Riparian area is primarily comprised of woody vegetation with some agricultural lands. Minor large woody debris (LWD) observed. </t>
  </si>
  <si>
    <t xml:space="preserve">Single-thread, incised, very highly sinuous channel. No channel change visible in aerial photo record from 1950s-2018. Riparian area is primarily comprised of agricultural lands with some woody vegetation. Large woody debris (LWD) observed. </t>
  </si>
  <si>
    <t xml:space="preserve">Single-thread, incised, highly sinuous channel. No channel change visible in aerial photo record from 1950s-2018. Riparian area is primarily comprised of woody vegetation with some agricultural lands. Confluence with unnamed tributary on left bank. Large woody debris (LWD) observed. </t>
  </si>
  <si>
    <t xml:space="preserve">Single-thread, incised, very highly sinuous channel. No channel change visible in aerial photo record from 1950s-2018. Riparian area is primarily comprised of woody vegetation with some agricultural lands. Confluence with unnamed tributary on left bank. Minor large woody debris (LWD) observed. </t>
  </si>
  <si>
    <t xml:space="preserve">Single-thread, highly sinuous channel. No channel change visible in aerial photo record from 1950s-2018. Riparian area is primarily comprised of agricultural lands with some woody vegetation. Confluence with unnamed tributary on left bank. No large woody debris (LWD) observed. </t>
  </si>
  <si>
    <t xml:space="preserve">Single-thread, highly sinuous channel. No channel change visible in aerial photo record from 1950s-2018. Riparian area is primarily comprised of agricultural lands with some woody vegetation. Large woody debris (LWD) observed. </t>
  </si>
  <si>
    <t>RS01</t>
  </si>
  <si>
    <t>RS02</t>
  </si>
  <si>
    <t>RS03</t>
  </si>
  <si>
    <t>RS04</t>
  </si>
  <si>
    <t>RS05</t>
  </si>
  <si>
    <t>RS06</t>
  </si>
  <si>
    <t>RS07</t>
  </si>
  <si>
    <t>RS08</t>
  </si>
  <si>
    <t>Downstream, stream station (ft)</t>
  </si>
  <si>
    <t>Upstream, stream station (ft)</t>
  </si>
  <si>
    <t>Average Width (ft)</t>
  </si>
  <si>
    <t>EHA Rate (channel widths/yr)</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</si>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</sst>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_);_(* \(#,##0\);_(* &quot;-&quot;??_);_(@_)"/>
    <numFmt numFmtId="165" formatCode="0.0"/>
    <numFmt numFmtId="166" formatCode="0.000"/>
  </numFmts>
  <fonts count="21"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8"/>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6" tint="0.79998168889431442"/>
        <bgColor indexed="64"/>
      </patternFill>
    </fill>
    <fill>
      <patternFill patternType="solid">
        <fgColor theme="2"/>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1" applyNumberFormat="0" applyFill="0" applyAlignment="0" applyProtection="0"/>
    <xf numFmtId="0" fontId="7" fillId="0" borderId="2"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1" fillId="8" borderId="8" applyNumberFormat="0" applyFont="0" applyAlignment="0" applyProtection="0"/>
    <xf numFmtId="0" fontId="18" fillId="0" borderId="0" applyNumberFormat="0" applyFill="0" applyBorder="0" applyAlignment="0" applyProtection="0"/>
    <xf numFmtId="0" fontId="2" fillId="0" borderId="9" applyNumberFormat="0" applyFill="0" applyAlignment="0" applyProtection="0"/>
    <xf numFmtId="0" fontId="19"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164" fontId="0" fillId="0" borderId="0" xfId="1" applyNumberFormat="1" applyFont="1"/>
    <xf numFmtId="0" fontId="2" fillId="0" borderId="0" xfId="0" applyFont="1"/>
    <xf numFmtId="164" fontId="2" fillId="0" borderId="0" xfId="1" applyNumberFormat="1" applyFont="1"/>
    <xf numFmtId="0" fontId="2" fillId="0" borderId="0" xfId="0" applyFont="1" applyAlignment="1">
      <alignment vertical="center"/>
    </xf>
    <xf numFmtId="0" fontId="2" fillId="0" borderId="0" xfId="0" applyFont="1" applyAlignment="1">
      <alignment wrapText="1"/>
    </xf>
    <xf numFmtId="165" fontId="0" fillId="0" borderId="0" xfId="0" applyNumberFormat="1"/>
    <xf numFmtId="10" fontId="0" fillId="0" borderId="0" xfId="2" applyNumberFormat="1" applyFont="1"/>
    <xf numFmtId="2" fontId="0" fillId="0" borderId="0" xfId="0" applyNumberFormat="1"/>
    <xf numFmtId="10" fontId="2" fillId="0" borderId="0" xfId="2" applyNumberFormat="1" applyFont="1"/>
    <xf numFmtId="1" fontId="0" fillId="0" borderId="0" xfId="0" applyNumberFormat="1"/>
    <xf numFmtId="0" fontId="2" fillId="0" borderId="0" xfId="0" applyFont="1" applyAlignment="1">
      <alignment horizontal="left"/>
    </xf>
    <xf numFmtId="0" fontId="0" fillId="0" borderId="0" xfId="0" applyFont="1"/>
    <xf numFmtId="0" fontId="2" fillId="0" borderId="0" xfId="0" applyFont="1" applyAlignment="1">
      <alignment vertical="center" wrapText="1"/>
    </xf>
    <xf numFmtId="165" fontId="0" fillId="0" borderId="0" xfId="0" applyNumberFormat="1" applyFont="1"/>
    <xf numFmtId="1" fontId="0" fillId="0" borderId="0" xfId="0" applyNumberFormat="1" applyFont="1"/>
    <xf numFmtId="165" fontId="0" fillId="0" borderId="0" xfId="0" applyNumberFormat="1" applyFont="1" applyAlignment="1">
      <alignment wrapText="1"/>
    </xf>
    <xf numFmtId="1" fontId="0" fillId="0" borderId="0" xfId="0" applyNumberFormat="1" applyFont="1" applyAlignment="1">
      <alignment wrapText="1"/>
    </xf>
    <xf numFmtId="0" fontId="3" fillId="0" borderId="0" xfId="0" applyFont="1"/>
    <xf numFmtId="0" fontId="4" fillId="0" borderId="0" xfId="0" applyFont="1"/>
    <xf numFmtId="2" fontId="3" fillId="0" borderId="0" xfId="0" applyNumberFormat="1" applyFont="1"/>
    <xf numFmtId="0" fontId="0" fillId="0" borderId="0" xfId="0" applyAlignment="1">
      <alignment wrapText="1"/>
    </xf>
    <xf numFmtId="0" fontId="3" fillId="0" borderId="0" xfId="0" applyFont="1" applyAlignment="1">
      <alignment wrapText="1"/>
    </xf>
    <xf numFmtId="1" fontId="3" fillId="0" borderId="0" xfId="0" applyNumberFormat="1" applyFont="1"/>
    <xf numFmtId="0" fontId="0" fillId="0" borderId="0" xfId="0" applyFont="1" applyFill="1"/>
    <xf numFmtId="165" fontId="0" fillId="0" borderId="0" xfId="0" applyNumberFormat="1" applyFont="1" applyFill="1"/>
    <xf numFmtId="43" fontId="0" fillId="0" borderId="0" xfId="1" applyFont="1" applyFill="1"/>
    <xf numFmtId="10" fontId="0" fillId="0" borderId="0" xfId="2" applyNumberFormat="1" applyFont="1" applyFill="1"/>
    <xf numFmtId="2" fontId="3" fillId="0" borderId="0" xfId="0" applyNumberFormat="1" applyFont="1" applyFill="1"/>
    <xf numFmtId="165" fontId="0" fillId="0" borderId="0" xfId="0" applyNumberFormat="1" applyFont="1" applyFill="1" applyAlignment="1">
      <alignment wrapText="1"/>
    </xf>
    <xf numFmtId="1" fontId="3" fillId="0" borderId="0" xfId="0" applyNumberFormat="1" applyFont="1" applyFill="1"/>
    <xf numFmtId="0" fontId="0" fillId="0" borderId="0" xfId="0" applyFill="1"/>
    <xf numFmtId="0" fontId="0" fillId="0" borderId="0" xfId="0" applyFill="1" applyAlignment="1">
      <alignment wrapText="1"/>
    </xf>
    <xf numFmtId="1" fontId="0" fillId="0" borderId="0" xfId="0" applyNumberFormat="1" applyFill="1"/>
    <xf numFmtId="2" fontId="0" fillId="0" borderId="0" xfId="0" applyNumberFormat="1" applyFill="1"/>
    <xf numFmtId="166" fontId="0" fillId="0" borderId="0" xfId="0" applyNumberFormat="1"/>
    <xf numFmtId="0" fontId="0" fillId="33" borderId="0" xfId="0" applyFill="1"/>
    <xf numFmtId="0" fontId="0" fillId="34" borderId="0" xfId="0" applyFill="1"/>
    <xf numFmtId="0" fontId="0" fillId="0" borderId="0" xfId="0" applyFont="1" applyBorder="1"/>
    <xf numFmtId="0" fontId="0" fillId="0" borderId="0" xfId="0" applyFont="1" applyFill="1" applyBorder="1"/>
    <xf numFmtId="0" fontId="0" fillId="0" borderId="0" xfId="0" applyFont="1" applyFill="1" applyBorder="1" applyAlignment="1">
      <alignment wrapText="1"/>
    </xf>
    <xf numFmtId="0" fontId="2" fillId="0" borderId="0" xfId="0" applyFont="1" applyFill="1" applyBorder="1" applyAlignment="1">
      <alignment wrapText="1"/>
    </xf>
    <xf numFmtId="0" fontId="2" fillId="0" borderId="0" xfId="0" applyFont="1" applyFill="1" applyBorder="1"/>
    <xf numFmtId="0" fontId="2" fillId="0" borderId="0" xfId="0" applyFont="1" applyFill="1" applyBorder="1" applyAlignment="1">
      <alignment vertical="center" wrapText="1"/>
    </xf>
    <xf numFmtId="165" fontId="0" fillId="0" borderId="0" xfId="0" applyNumberFormat="1" applyFont="1" applyFill="1" applyBorder="1"/>
    <xf numFmtId="1" fontId="0" fillId="0" borderId="0" xfId="0" applyNumberFormat="1" applyFont="1" applyFill="1" applyBorder="1"/>
    <xf numFmtId="164" fontId="0" fillId="0" borderId="0" xfId="1" applyNumberFormat="1" applyFont="1" applyFill="1"/>
    <xf numFmtId="1" fontId="0" fillId="0" borderId="0" xfId="0" applyNumberFormat="1" applyFont="1" applyFill="1"/>
  </cellXfs>
  <cellStyles count="44">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1" builtinId="20" customBuiltin="1"/>
    <cellStyle name="Linked Cell" xfId="14" builtinId="24" customBuiltin="1"/>
    <cellStyle name="Neutral" xfId="10" builtinId="28" customBuiltin="1"/>
    <cellStyle name="Normal" xfId="0" builtinId="0"/>
    <cellStyle name="Note" xfId="17" builtinId="10" customBuiltin="1"/>
    <cellStyle name="Output" xfId="12" builtinId="21" customBuiltin="1"/>
    <cellStyle name="Percent" xfId="2" builtinId="5"/>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616B6-9462-4B90-AAFD-E3B91D9648B6}">
  <dimension ref="A1:AA101"/>
  <sheetViews>
    <sheetView zoomScale="110" zoomScaleNormal="110" workbookViewId="0">
      <pane xSplit="2" ySplit="1" topLeftCell="M2" activePane="bottomRight" state="frozen"/>
      <selection pane="topRight" activeCell="C1" sqref="C1"/>
      <selection pane="bottomLeft" activeCell="A2" sqref="A2"/>
      <selection pane="bottomRight" activeCell="P13" sqref="P13"/>
    </sheetView>
  </sheetViews>
  <sheetFormatPr defaultColWidth="8.88671875" defaultRowHeight="14.4" x14ac:dyDescent="0.3"/>
  <cols>
    <col min="1" max="1" width="9.44140625" customWidth="1"/>
    <col min="2" max="2" width="29.5546875" customWidth="1"/>
    <col min="3" max="10" width="5.88671875" customWidth="1"/>
    <col min="11" max="11" width="3.88671875" customWidth="1"/>
    <col min="12" max="12" width="4.88671875" customWidth="1"/>
    <col min="13" max="14" width="5.33203125" customWidth="1"/>
    <col min="16" max="16" width="25.6640625" customWidth="1"/>
    <col min="17" max="19" width="16.88671875" customWidth="1"/>
    <col min="20" max="21" width="10.33203125" customWidth="1"/>
    <col min="22" max="22" width="9.88671875" customWidth="1"/>
    <col min="23" max="26" width="10.33203125" customWidth="1"/>
    <col min="27" max="27" width="37.88671875" customWidth="1"/>
  </cols>
  <sheetData>
    <row r="1" spans="1:27" x14ac:dyDescent="0.3">
      <c r="A1" t="s">
        <v>19</v>
      </c>
      <c r="C1" s="36">
        <v>1</v>
      </c>
      <c r="D1" s="36">
        <v>2</v>
      </c>
      <c r="E1" s="36">
        <v>3</v>
      </c>
      <c r="F1" s="36">
        <v>4</v>
      </c>
      <c r="G1" s="36">
        <v>5</v>
      </c>
      <c r="H1" s="36">
        <v>6</v>
      </c>
      <c r="I1" s="36">
        <v>7</v>
      </c>
      <c r="J1" s="36">
        <v>8</v>
      </c>
      <c r="K1" s="36"/>
      <c r="L1" s="36"/>
      <c r="M1" s="36"/>
      <c r="N1" s="36"/>
      <c r="P1" s="36">
        <v>1</v>
      </c>
      <c r="Q1" s="36">
        <v>2</v>
      </c>
      <c r="R1" s="36">
        <v>3</v>
      </c>
      <c r="S1" s="36">
        <v>4</v>
      </c>
      <c r="T1" s="36">
        <v>5</v>
      </c>
      <c r="U1" s="36">
        <v>6</v>
      </c>
      <c r="V1" s="36">
        <v>7</v>
      </c>
      <c r="W1" s="36">
        <v>8</v>
      </c>
      <c r="X1" s="36">
        <v>9</v>
      </c>
      <c r="Y1" s="36">
        <v>10</v>
      </c>
      <c r="Z1" s="36">
        <v>11</v>
      </c>
      <c r="AA1" s="36"/>
    </row>
    <row r="2" spans="1:27" ht="37.200000000000003" customHeight="1" x14ac:dyDescent="0.3">
      <c r="P2" s="21" t="str">
        <f t="shared" ref="P2:Z2" si="0">LEFT(P10, LEN(P10)-1)&amp;". "&amp;LEFT(P25, LEN(P25)-1)&amp;". "&amp;LEFT(P32, LEN(P32)-1)&amp;". "&amp;LEFT(P47, LEN(P47)-1)&amp;". "&amp;LEFT(P54, LEN(P54)-1)&amp;". "</f>
        <v xml:space="preserve">Single-thread, incised, moderately sinuous channel. No channel change visible in aerial photo record. Riparian area is primarily comprised of agricultural lands with some woody vegetation.  . Minor large woody debris (LWD) observed. </v>
      </c>
      <c r="Q2" s="21" t="str">
        <f t="shared" si="0"/>
        <v xml:space="preserve">Single-thread, incised, moderately sinuous channel. No channel change visible in aerial photo record. Riparian area is primarily comprised of woody vegetation with some agricultural lands.  . Minor large woody debris (LWD) observed. </v>
      </c>
      <c r="R2" s="21" t="str">
        <f t="shared" si="0"/>
        <v xml:space="preserve">Single-thread, incised, highly sinuous channel. No channel change visible in aerial photo record. Riparian area is primarily comprised of agricultural lands developed land with some woody vegetation. Confluence with McKay Creeek on left bank and Council Creek on right bank. No large woody debris (LWD) observed. </v>
      </c>
      <c r="S2" s="21" t="str">
        <f t="shared" si="0"/>
        <v xml:space="preserve">Single-thread, incised, very highly sinuous channel. No channel change visible in aerial photo record. Riparian area is primarily comprised of agricultural lands with some woody vegetation.  . Large woody debris (LWD) observed. </v>
      </c>
      <c r="T2" s="21" t="str">
        <f t="shared" si="0"/>
        <v xml:space="preserve">Single-thread, incised, highly sinuous channel. No channel change visible in aerial photo record. Riparian area is primarily comprised of woody vegetation with some agricultural lands. Confluence with unnamed tributary on left bank. Large woody debris (LWD) observed. </v>
      </c>
      <c r="U2" s="21" t="str">
        <f t="shared" si="0"/>
        <v xml:space="preserve">Single-thread, incised, very highly sinuous channel. No channel change visible in aerial photo record. Riparian area is primarily comprised of woody vegetation with some agricultural lands. Confluence with unnamed tributary on left bank. Minor large woody debris (LWD) observed. </v>
      </c>
      <c r="V2" s="21" t="str">
        <f t="shared" si="0"/>
        <v xml:space="preserve">Single-thread, highly sinuous channel. No channel change visible in aerial photo record. Riparian area is primarily comprised of agricultural lands with some woody vegetation. Confluence with unnamed tributary on left bank. No large woody debris (LWD) observed. </v>
      </c>
      <c r="W2" s="21" t="str">
        <f t="shared" si="0"/>
        <v xml:space="preserve">Single-thread, highly sinuous channel. No channel change visible in aerial photo record. Riparian area is primarily comprised of agricultural lands with some woody vegetation.  . Large woody debris (LWD) observed. </v>
      </c>
      <c r="X2" s="21" t="e">
        <f t="shared" si="0"/>
        <v>#VALUE!</v>
      </c>
      <c r="Y2" s="21" t="e">
        <f t="shared" si="0"/>
        <v>#VALUE!</v>
      </c>
      <c r="Z2" s="21" t="e">
        <f t="shared" si="0"/>
        <v>#VALUE!</v>
      </c>
      <c r="AA2" s="21"/>
    </row>
    <row r="3" spans="1:27" ht="49.95" customHeight="1" x14ac:dyDescent="0.3">
      <c r="P3" s="21" t="str">
        <f t="shared" ref="P3:Z3" si="1">LEFT(P60, LEN(P60)-2)&amp;". "&amp;LEFT(P72, LEN(P72)-1)&amp;". "</f>
        <v xml:space="preserve">Banks and valley bottom composed of erodible Quaternary alluvium. Valley walls are Missoula Flood deposits landslide deposits. </v>
      </c>
      <c r="Q3" s="21" t="str">
        <f t="shared" si="1"/>
        <v xml:space="preserve">Banks and valley bottom composed of erodible Quaternary alluvium, Missoula Flood deposits, man-made materials, levees-like features, and bridge abutments. Valley walls are Missoula Flood deposits landslide deposits. </v>
      </c>
      <c r="R3" s="21" t="str">
        <f t="shared" si="1"/>
        <v xml:space="preserve">Banks and valley bottom composed of erodible Quaternary alluvium, Missoula Flood deposits. Valley walls are Missoula Flood deposits. </v>
      </c>
      <c r="S3" s="21" t="str">
        <f t="shared" si="1"/>
        <v xml:space="preserve">Banks and valley bottom composed of erodible Quaternary alluvium, Missoula Flood deposits, man-made materials. Valley walls are Missoula Flood deposits landslide deposits man-made materials,. </v>
      </c>
      <c r="T3" s="21" t="str">
        <f t="shared" si="1"/>
        <v xml:space="preserve">Banks and valley bottom composed of erodible Quaternary alluvium, Missoula Flood deposits, landslide deposits, and bridge abutments. Valley walls are Missoula Flood deposits landslide deposits. </v>
      </c>
      <c r="U3" s="21" t="str">
        <f t="shared" si="1"/>
        <v xml:space="preserve">Banks and valley bottom composed of erodible Quaternary alluvium, Missoula Flood deposits, landslide deposits. Valley walls are Missoula Flood deposits landslide deposits. </v>
      </c>
      <c r="V3" s="21" t="str">
        <f t="shared" si="1"/>
        <v xml:space="preserve">Banks and valley bottom composed of erodible Quaternary alluvium, Missoula Flood deposits, and bridge abutments. Valley walls are Missoula Flood deposits landslide deposits. </v>
      </c>
      <c r="W3" s="21" t="str">
        <f t="shared" si="1"/>
        <v xml:space="preserve">Banks and valley bottom composed of erodible Quaternary alluvium, Missoula Flood deposits, landslide deposits. Valley walls are Missoula Flood deposits landslide deposits. </v>
      </c>
      <c r="X3" s="21" t="str">
        <f t="shared" si="1"/>
        <v xml:space="preserve">Banks and valley bottom composed o. Valley walls are. </v>
      </c>
      <c r="Y3" s="21" t="str">
        <f t="shared" si="1"/>
        <v xml:space="preserve">Banks and valley bottom composed o. Valley walls are. </v>
      </c>
      <c r="Z3" s="21" t="str">
        <f t="shared" si="1"/>
        <v xml:space="preserve">Banks and valley bottom composed o. Valley walls are. </v>
      </c>
      <c r="AA3" s="21"/>
    </row>
    <row r="4" spans="1:27" ht="31.2" customHeight="1" x14ac:dyDescent="0.3">
      <c r="P4" s="21" t="str">
        <f t="shared" ref="P4:Z4" si="2">LEFT(P86, LEN(P86)-2)&amp;". "&amp;LEFT(P99, LEN(P99)-1)</f>
        <v xml:space="preserve">Landslide deposit along channel right bank. </v>
      </c>
      <c r="Q4" s="21" t="str">
        <f t="shared" si="2"/>
        <v xml:space="preserve">Landslide deposits along right valley wall. </v>
      </c>
      <c r="R4" s="21" t="str">
        <f t="shared" si="2"/>
        <v xml:space="preserve">. </v>
      </c>
      <c r="S4" s="21" t="str">
        <f t="shared" si="2"/>
        <v xml:space="preserve">Landslide deposit along left valley wall. </v>
      </c>
      <c r="T4" s="21" t="str">
        <f t="shared" si="2"/>
        <v xml:space="preserve">Landslide deposits along right valley wall. </v>
      </c>
      <c r="U4" s="21" t="str">
        <f t="shared" si="2"/>
        <v xml:space="preserve">Landslide deposits along right valley wall. </v>
      </c>
      <c r="V4" s="21" t="str">
        <f t="shared" si="2"/>
        <v xml:space="preserve">Landslide deposits along right valley wall. </v>
      </c>
      <c r="W4" s="21" t="str">
        <f t="shared" si="2"/>
        <v xml:space="preserve">Landslide deposit along right valley wall. </v>
      </c>
      <c r="X4" s="21" t="e">
        <f t="shared" si="2"/>
        <v>#VALUE!</v>
      </c>
      <c r="Y4" s="21" t="e">
        <f t="shared" si="2"/>
        <v>#VALUE!</v>
      </c>
      <c r="Z4" s="21" t="e">
        <f t="shared" si="2"/>
        <v>#VALUE!</v>
      </c>
      <c r="AA4" s="21"/>
    </row>
    <row r="6" spans="1:27" x14ac:dyDescent="0.3">
      <c r="P6" t="s">
        <v>100</v>
      </c>
      <c r="Q6" t="s">
        <v>101</v>
      </c>
      <c r="R6" t="s">
        <v>102</v>
      </c>
      <c r="S6" t="s">
        <v>103</v>
      </c>
      <c r="T6" t="s">
        <v>104</v>
      </c>
      <c r="U6" t="s">
        <v>105</v>
      </c>
      <c r="V6" t="s">
        <v>106</v>
      </c>
      <c r="W6" t="s">
        <v>107</v>
      </c>
    </row>
    <row r="7" spans="1:27" x14ac:dyDescent="0.3">
      <c r="C7">
        <v>1.3065204179067351</v>
      </c>
      <c r="D7">
        <v>1.3665322628202003</v>
      </c>
      <c r="E7">
        <v>1.8397825550619913</v>
      </c>
      <c r="F7">
        <v>2.1196588278701745</v>
      </c>
      <c r="G7">
        <v>1.6688710430032201</v>
      </c>
      <c r="H7">
        <v>2.0392802774420051</v>
      </c>
      <c r="I7">
        <v>1.5309033824242975</v>
      </c>
      <c r="J7">
        <v>1.5883678493761348</v>
      </c>
      <c r="P7" t="s">
        <v>108</v>
      </c>
      <c r="Q7" t="s">
        <v>109</v>
      </c>
      <c r="R7" t="s">
        <v>110</v>
      </c>
      <c r="S7" t="s">
        <v>111</v>
      </c>
      <c r="T7" t="s">
        <v>112</v>
      </c>
      <c r="U7" t="s">
        <v>113</v>
      </c>
      <c r="V7" t="s">
        <v>114</v>
      </c>
      <c r="W7" t="s">
        <v>113</v>
      </c>
    </row>
    <row r="8" spans="1:27" x14ac:dyDescent="0.3">
      <c r="B8" t="s">
        <v>22</v>
      </c>
      <c r="C8" t="s">
        <v>23</v>
      </c>
      <c r="D8" t="s">
        <v>23</v>
      </c>
      <c r="E8" t="s">
        <v>24</v>
      </c>
      <c r="F8" t="s">
        <v>95</v>
      </c>
      <c r="G8" t="s">
        <v>24</v>
      </c>
      <c r="H8" t="s">
        <v>95</v>
      </c>
      <c r="I8" t="s">
        <v>24</v>
      </c>
      <c r="J8" t="s">
        <v>24</v>
      </c>
      <c r="P8" t="s">
        <v>115</v>
      </c>
      <c r="Q8" t="s">
        <v>116</v>
      </c>
      <c r="R8" t="s">
        <v>117</v>
      </c>
      <c r="S8" t="s">
        <v>118</v>
      </c>
      <c r="T8" t="s">
        <v>116</v>
      </c>
      <c r="U8" t="s">
        <v>116</v>
      </c>
      <c r="V8" t="s">
        <v>116</v>
      </c>
      <c r="W8" t="s">
        <v>119</v>
      </c>
    </row>
    <row r="10" spans="1:27" x14ac:dyDescent="0.3">
      <c r="A10" t="s">
        <v>25</v>
      </c>
      <c r="B10" t="s">
        <v>26</v>
      </c>
      <c r="C10" t="s">
        <v>96</v>
      </c>
      <c r="D10" t="s">
        <v>96</v>
      </c>
      <c r="E10" t="s">
        <v>96</v>
      </c>
      <c r="F10" t="s">
        <v>96</v>
      </c>
      <c r="G10" t="s">
        <v>96</v>
      </c>
      <c r="H10" t="s">
        <v>96</v>
      </c>
      <c r="I10" t="s">
        <v>96</v>
      </c>
      <c r="J10" t="s">
        <v>96</v>
      </c>
      <c r="P10" t="str">
        <f t="shared" ref="P10:AA10" si="3">IF(C10="x",$B10&amp;" ","")&amp;IF(C11="x",$B11&amp;" ","")&amp;IF(C12="x",$B12&amp;" ","")&amp;IF(C13="x",$B13&amp;" ","")&amp;IF(C14="x",$B14&amp;" ","")&amp;IF(C15="x",$B15&amp;" ","")&amp;IF(C16="x",$B16&amp;" ","")&amp;IF(C17="x",$B17&amp;" ","")&amp;IF(C18="x",$B18&amp;" ","")&amp;IF(C19="x",$B19&amp;" ","")&amp;IF(C20="x",$B20&amp;" ","")&amp;IF(C21="x",$B21&amp;" ","")&amp;IF(C22="x",$B22&amp;" ","")</f>
        <v xml:space="preserve">Single-thread, incised, moderately sinuous channel </v>
      </c>
      <c r="Q10" t="str">
        <f t="shared" si="3"/>
        <v xml:space="preserve">Single-thread, incised, moderately sinuous channel </v>
      </c>
      <c r="R10" t="str">
        <f t="shared" si="3"/>
        <v xml:space="preserve">Single-thread, incised, highly sinuous channel </v>
      </c>
      <c r="S10" t="str">
        <f t="shared" si="3"/>
        <v xml:space="preserve">Single-thread, incised, very highly sinuous channel </v>
      </c>
      <c r="T10" t="str">
        <f t="shared" si="3"/>
        <v xml:space="preserve">Single-thread, incised, highly sinuous channel </v>
      </c>
      <c r="U10" t="str">
        <f t="shared" si="3"/>
        <v xml:space="preserve">Single-thread, incised, very highly sinuous channel </v>
      </c>
      <c r="V10" t="str">
        <f t="shared" si="3"/>
        <v xml:space="preserve">Single-thread, highly sinuous channel </v>
      </c>
      <c r="W10" t="str">
        <f t="shared" si="3"/>
        <v xml:space="preserve">Single-thread, highly sinuous channel </v>
      </c>
      <c r="X10" t="str">
        <f t="shared" si="3"/>
        <v/>
      </c>
      <c r="Y10" t="str">
        <f t="shared" si="3"/>
        <v/>
      </c>
      <c r="Z10" t="str">
        <f t="shared" si="3"/>
        <v/>
      </c>
      <c r="AA10" t="str">
        <f t="shared" si="3"/>
        <v/>
      </c>
    </row>
    <row r="11" spans="1:27" x14ac:dyDescent="0.3">
      <c r="B11" t="s">
        <v>27</v>
      </c>
    </row>
    <row r="12" spans="1:27" x14ac:dyDescent="0.3">
      <c r="P12" s="38"/>
      <c r="Q12" s="38"/>
    </row>
    <row r="13" spans="1:27" x14ac:dyDescent="0.3">
      <c r="B13" t="s">
        <v>28</v>
      </c>
      <c r="C13" t="s">
        <v>96</v>
      </c>
      <c r="D13" t="s">
        <v>96</v>
      </c>
      <c r="E13" t="s">
        <v>96</v>
      </c>
      <c r="F13" t="s">
        <v>96</v>
      </c>
      <c r="G13" t="s">
        <v>96</v>
      </c>
      <c r="H13" t="s">
        <v>96</v>
      </c>
      <c r="P13" s="38"/>
      <c r="Q13" s="38"/>
    </row>
    <row r="14" spans="1:27" x14ac:dyDescent="0.3">
      <c r="B14" t="s">
        <v>29</v>
      </c>
      <c r="P14" s="38"/>
      <c r="Q14" s="38"/>
    </row>
    <row r="15" spans="1:27" x14ac:dyDescent="0.3">
      <c r="P15" s="38"/>
      <c r="Q15" s="38"/>
    </row>
    <row r="16" spans="1:27" x14ac:dyDescent="0.3">
      <c r="B16" t="s">
        <v>30</v>
      </c>
    </row>
    <row r="17" spans="1:27" x14ac:dyDescent="0.3">
      <c r="B17" t="s">
        <v>31</v>
      </c>
    </row>
    <row r="18" spans="1:27" x14ac:dyDescent="0.3">
      <c r="B18" t="s">
        <v>32</v>
      </c>
      <c r="C18" t="s">
        <v>96</v>
      </c>
      <c r="D18" t="s">
        <v>96</v>
      </c>
    </row>
    <row r="19" spans="1:27" x14ac:dyDescent="0.3">
      <c r="B19" t="s">
        <v>33</v>
      </c>
      <c r="E19" t="s">
        <v>96</v>
      </c>
      <c r="G19" t="s">
        <v>96</v>
      </c>
      <c r="I19" t="s">
        <v>96</v>
      </c>
      <c r="J19" t="s">
        <v>96</v>
      </c>
    </row>
    <row r="20" spans="1:27" x14ac:dyDescent="0.3">
      <c r="B20" t="s">
        <v>97</v>
      </c>
      <c r="F20" t="s">
        <v>96</v>
      </c>
      <c r="H20" t="s">
        <v>96</v>
      </c>
      <c r="P20" t="str">
        <f t="shared" ref="P20:AA23" si="4">IF(C20="x",$B20,"")</f>
        <v/>
      </c>
    </row>
    <row r="21" spans="1:27" x14ac:dyDescent="0.3">
      <c r="B21" t="s">
        <v>34</v>
      </c>
      <c r="P21" t="str">
        <f t="shared" si="4"/>
        <v/>
      </c>
      <c r="Q21" t="str">
        <f t="shared" si="4"/>
        <v/>
      </c>
      <c r="R21" t="str">
        <f t="shared" si="4"/>
        <v/>
      </c>
      <c r="S21" t="str">
        <f t="shared" si="4"/>
        <v/>
      </c>
      <c r="T21" t="str">
        <f t="shared" si="4"/>
        <v/>
      </c>
      <c r="U21" t="str">
        <f t="shared" si="4"/>
        <v/>
      </c>
      <c r="V21" t="str">
        <f t="shared" si="4"/>
        <v/>
      </c>
      <c r="W21" t="str">
        <f t="shared" si="4"/>
        <v/>
      </c>
      <c r="X21" t="str">
        <f t="shared" si="4"/>
        <v/>
      </c>
      <c r="Y21" t="str">
        <f t="shared" si="4"/>
        <v/>
      </c>
      <c r="Z21" t="str">
        <f t="shared" si="4"/>
        <v/>
      </c>
      <c r="AA21" t="str">
        <f t="shared" si="4"/>
        <v/>
      </c>
    </row>
    <row r="22" spans="1:27" x14ac:dyDescent="0.3">
      <c r="B22" t="s">
        <v>35</v>
      </c>
      <c r="P22" t="str">
        <f t="shared" si="4"/>
        <v/>
      </c>
      <c r="Q22" t="str">
        <f t="shared" si="4"/>
        <v/>
      </c>
      <c r="R22" t="str">
        <f t="shared" si="4"/>
        <v/>
      </c>
      <c r="S22" t="str">
        <f t="shared" si="4"/>
        <v/>
      </c>
      <c r="T22" t="str">
        <f t="shared" si="4"/>
        <v/>
      </c>
      <c r="U22" t="str">
        <f t="shared" si="4"/>
        <v/>
      </c>
      <c r="V22" t="str">
        <f t="shared" si="4"/>
        <v/>
      </c>
      <c r="W22" t="str">
        <f t="shared" si="4"/>
        <v/>
      </c>
      <c r="X22" t="str">
        <f t="shared" si="4"/>
        <v/>
      </c>
      <c r="Y22" t="str">
        <f t="shared" si="4"/>
        <v/>
      </c>
      <c r="Z22" t="str">
        <f t="shared" si="4"/>
        <v/>
      </c>
      <c r="AA22" t="str">
        <f t="shared" si="4"/>
        <v/>
      </c>
    </row>
    <row r="23" spans="1:27" x14ac:dyDescent="0.3">
      <c r="P23" t="str">
        <f t="shared" si="4"/>
        <v/>
      </c>
      <c r="Q23" t="str">
        <f t="shared" si="4"/>
        <v/>
      </c>
      <c r="R23" t="str">
        <f t="shared" si="4"/>
        <v/>
      </c>
      <c r="S23" t="str">
        <f t="shared" si="4"/>
        <v/>
      </c>
      <c r="T23" t="str">
        <f t="shared" si="4"/>
        <v/>
      </c>
      <c r="U23" t="str">
        <f t="shared" si="4"/>
        <v/>
      </c>
      <c r="V23" t="str">
        <f t="shared" si="4"/>
        <v/>
      </c>
      <c r="W23" t="str">
        <f t="shared" si="4"/>
        <v/>
      </c>
      <c r="X23" t="str">
        <f t="shared" si="4"/>
        <v/>
      </c>
      <c r="Y23" t="str">
        <f t="shared" si="4"/>
        <v/>
      </c>
      <c r="Z23" t="str">
        <f t="shared" si="4"/>
        <v/>
      </c>
      <c r="AA23" t="str">
        <f t="shared" si="4"/>
        <v/>
      </c>
    </row>
    <row r="24" spans="1:27" x14ac:dyDescent="0.3">
      <c r="A24" t="s">
        <v>36</v>
      </c>
    </row>
    <row r="25" spans="1:27" x14ac:dyDescent="0.3">
      <c r="B25" t="s">
        <v>37</v>
      </c>
      <c r="P25" t="str">
        <f>IF(C25="x",$B25&amp;" ","")&amp;IF(C26="x",$B26&amp;" ","")&amp;IF(C27="x",$B27&amp;" ","")&amp;IF(C28="x",$B28&amp;" ","")&amp;IF(C29="x",$B29&amp;" ","")</f>
        <v xml:space="preserve">No channel change visible in aerial photo record </v>
      </c>
      <c r="Q25" t="str">
        <f t="shared" ref="Q25:AA25" si="5">IF(D25="x",$B25&amp;" ","")&amp;IF(D26="x",$B26&amp;" ","")&amp;IF(D27="x",$B27&amp;" ","")&amp;IF(D28="x",$B28&amp;" ","")&amp;IF(D29="x",$B29&amp;" ","")</f>
        <v xml:space="preserve">No channel change visible in aerial photo record </v>
      </c>
      <c r="R25" t="str">
        <f t="shared" si="5"/>
        <v xml:space="preserve">No channel change visible in aerial photo record </v>
      </c>
      <c r="S25" t="str">
        <f t="shared" si="5"/>
        <v xml:space="preserve">No channel change visible in aerial photo record </v>
      </c>
      <c r="T25" t="str">
        <f t="shared" si="5"/>
        <v xml:space="preserve">No channel change visible in aerial photo record </v>
      </c>
      <c r="U25" t="str">
        <f t="shared" si="5"/>
        <v xml:space="preserve">No channel change visible in aerial photo record </v>
      </c>
      <c r="V25" t="str">
        <f t="shared" si="5"/>
        <v xml:space="preserve">No channel change visible in aerial photo record </v>
      </c>
      <c r="W25" t="str">
        <f t="shared" si="5"/>
        <v xml:space="preserve">No channel change visible in aerial photo record </v>
      </c>
      <c r="X25" t="str">
        <f t="shared" si="5"/>
        <v/>
      </c>
      <c r="Y25" t="str">
        <f t="shared" si="5"/>
        <v/>
      </c>
      <c r="Z25" t="str">
        <f t="shared" si="5"/>
        <v/>
      </c>
      <c r="AA25" t="str">
        <f t="shared" si="5"/>
        <v/>
      </c>
    </row>
    <row r="26" spans="1:27" x14ac:dyDescent="0.3">
      <c r="B26" t="s">
        <v>38</v>
      </c>
    </row>
    <row r="27" spans="1:27" x14ac:dyDescent="0.3">
      <c r="B27" t="s">
        <v>39</v>
      </c>
    </row>
    <row r="28" spans="1:27" x14ac:dyDescent="0.3">
      <c r="B28" t="s">
        <v>40</v>
      </c>
    </row>
    <row r="29" spans="1:27" x14ac:dyDescent="0.3">
      <c r="B29" t="s">
        <v>41</v>
      </c>
      <c r="C29" t="s">
        <v>96</v>
      </c>
      <c r="D29" t="s">
        <v>96</v>
      </c>
      <c r="E29" t="s">
        <v>96</v>
      </c>
      <c r="F29" t="s">
        <v>96</v>
      </c>
      <c r="G29" t="s">
        <v>96</v>
      </c>
      <c r="H29" t="s">
        <v>96</v>
      </c>
      <c r="I29" t="s">
        <v>96</v>
      </c>
      <c r="J29" t="s">
        <v>96</v>
      </c>
    </row>
    <row r="32" spans="1:27" x14ac:dyDescent="0.3">
      <c r="A32" t="s">
        <v>42</v>
      </c>
      <c r="B32" s="37" t="s">
        <v>43</v>
      </c>
      <c r="P32" t="str">
        <f>$B$32&amp;" "&amp;IF(C33="x",$B33&amp;" ","")&amp;IF(C34="x",$B34&amp;" ","")&amp;IF(C35="x",$B35&amp;" ","")&amp;IF(C36="x",$B36&amp;" ","")&amp;IF(C37="x",$B37&amp;" ","")&amp;IF(C38="x",$B38&amp;" ","")&amp;IF(C39="x",$B39&amp;" ","")&amp;IF(C40="x",$B40&amp;" ","")&amp;IF(C41="x",$B41&amp;" ","")&amp;IF(C42="x",$B42&amp;" ","")&amp;IF(C43="x",$B43&amp;" ","")&amp;IF(C44="x",$B44&amp;" ","")</f>
        <v xml:space="preserve">Riparian area is primarily comprised of agricultural lands with some woody vegetation </v>
      </c>
      <c r="Q32" t="str">
        <f>$B$32&amp;" "&amp;IF(D33="x",$B33&amp;" ","")&amp;IF(D34="x",$B34&amp;" ","")&amp;IF(D35="x",$B35&amp;" ","")&amp;IF(D36="x",$B36&amp;" ","")&amp;IF(D37="x",$B37&amp;" ","")&amp;IF(D38="x",$B38&amp;" ","")&amp;IF(D39="x",$B39&amp;" ","")&amp;IF(D40="x",$B40&amp;" ","")&amp;IF(D41="x",$B41&amp;" ","")&amp;IF(D42="x",$B42&amp;" ","")&amp;IF(D43="x",$B43&amp;" ","")&amp;IF(D44="x",$B44&amp;" ","")</f>
        <v xml:space="preserve">Riparian area is primarily comprised of woody vegetation with some agricultural lands </v>
      </c>
      <c r="R32" t="str">
        <f t="shared" ref="R32:Z32" si="6">$B$32&amp;" "&amp;IF(E33="x",$B33&amp;" ","")&amp;IF(E34="x",$B34&amp;" ","")&amp;IF(E35="x",$B35&amp;" ","")&amp;IF(E36="x",$B36&amp;" ","")&amp;IF(E37="x",$B37&amp;" ","")&amp;IF(E38="x",$B38&amp;" ","")&amp;IF(E39="x",$B39&amp;" ","")&amp;IF(E40="x",$B40&amp;" ","")&amp;IF(E41="x",$B41&amp;" ","")&amp;IF(E42="x",$B42&amp;" ","")&amp;IF(E43="x",$B43&amp;" ","")&amp;IF(E44="x",$B44&amp;" ","")</f>
        <v xml:space="preserve">Riparian area is primarily comprised of agricultural lands developed land with some woody vegetation </v>
      </c>
      <c r="S32" t="str">
        <f t="shared" si="6"/>
        <v xml:space="preserve">Riparian area is primarily comprised of agricultural lands with some woody vegetation </v>
      </c>
      <c r="T32" t="str">
        <f t="shared" si="6"/>
        <v xml:space="preserve">Riparian area is primarily comprised of woody vegetation with some agricultural lands </v>
      </c>
      <c r="U32" t="str">
        <f t="shared" si="6"/>
        <v xml:space="preserve">Riparian area is primarily comprised of woody vegetation with some agricultural lands </v>
      </c>
      <c r="V32" t="str">
        <f t="shared" si="6"/>
        <v xml:space="preserve">Riparian area is primarily comprised of agricultural lands with some woody vegetation </v>
      </c>
      <c r="W32" t="str">
        <f t="shared" si="6"/>
        <v xml:space="preserve">Riparian area is primarily comprised of agricultural lands with some woody vegetation </v>
      </c>
      <c r="X32" t="str">
        <f t="shared" si="6"/>
        <v xml:space="preserve">Riparian area is primarily comprised of </v>
      </c>
      <c r="Y32" t="str">
        <f t="shared" si="6"/>
        <v xml:space="preserve">Riparian area is primarily comprised of </v>
      </c>
      <c r="Z32" t="str">
        <f t="shared" si="6"/>
        <v xml:space="preserve">Riparian area is primarily comprised of </v>
      </c>
    </row>
    <row r="33" spans="1:27" x14ac:dyDescent="0.3">
      <c r="B33" t="s">
        <v>44</v>
      </c>
      <c r="D33" t="s">
        <v>96</v>
      </c>
      <c r="G33" t="s">
        <v>96</v>
      </c>
      <c r="H33" t="s">
        <v>96</v>
      </c>
    </row>
    <row r="34" spans="1:27" x14ac:dyDescent="0.3">
      <c r="B34" t="s">
        <v>45</v>
      </c>
      <c r="C34" t="s">
        <v>96</v>
      </c>
      <c r="E34" t="s">
        <v>96</v>
      </c>
      <c r="F34" t="s">
        <v>96</v>
      </c>
      <c r="I34" t="s">
        <v>96</v>
      </c>
      <c r="J34" t="s">
        <v>96</v>
      </c>
    </row>
    <row r="35" spans="1:27" x14ac:dyDescent="0.3">
      <c r="B35" t="s">
        <v>46</v>
      </c>
      <c r="E35" t="s">
        <v>96</v>
      </c>
    </row>
    <row r="36" spans="1:27" x14ac:dyDescent="0.3">
      <c r="B36" t="s">
        <v>47</v>
      </c>
    </row>
    <row r="38" spans="1:27" x14ac:dyDescent="0.3">
      <c r="B38" t="s">
        <v>48</v>
      </c>
    </row>
    <row r="39" spans="1:27" x14ac:dyDescent="0.3">
      <c r="B39" t="s">
        <v>49</v>
      </c>
      <c r="D39" t="s">
        <v>96</v>
      </c>
      <c r="G39" t="s">
        <v>96</v>
      </c>
      <c r="H39" t="s">
        <v>96</v>
      </c>
    </row>
    <row r="40" spans="1:27" x14ac:dyDescent="0.3">
      <c r="B40" t="s">
        <v>50</v>
      </c>
    </row>
    <row r="41" spans="1:27" x14ac:dyDescent="0.3">
      <c r="B41" t="s">
        <v>51</v>
      </c>
      <c r="C41" t="s">
        <v>96</v>
      </c>
      <c r="E41" t="s">
        <v>96</v>
      </c>
      <c r="F41" t="s">
        <v>96</v>
      </c>
      <c r="I41" t="s">
        <v>96</v>
      </c>
      <c r="J41" t="s">
        <v>96</v>
      </c>
    </row>
    <row r="42" spans="1:27" x14ac:dyDescent="0.3">
      <c r="B42" t="s">
        <v>52</v>
      </c>
    </row>
    <row r="43" spans="1:27" x14ac:dyDescent="0.3">
      <c r="B43" t="s">
        <v>53</v>
      </c>
    </row>
    <row r="46" spans="1:27" x14ac:dyDescent="0.3">
      <c r="A46" t="s">
        <v>54</v>
      </c>
    </row>
    <row r="47" spans="1:27" x14ac:dyDescent="0.3">
      <c r="B47" t="s">
        <v>55</v>
      </c>
      <c r="G47" t="s">
        <v>96</v>
      </c>
      <c r="H47" t="s">
        <v>96</v>
      </c>
      <c r="I47" t="s">
        <v>96</v>
      </c>
      <c r="P47" t="str">
        <f>IF(C47="x",$B47&amp;" ","")&amp;IF(C48="x",$B48&amp;" ","")&amp;IF(C49="x",$B49&amp;" ","")&amp;IF(C50="x",$B50&amp;" ","")&amp;IF(C51="x",$B51&amp;" ","")&amp;IF(C52="x",$B52&amp;" ","")</f>
        <v xml:space="preserve">  </v>
      </c>
      <c r="Q47" t="str">
        <f t="shared" ref="Q47:Z47" si="7">IF(D47="x",$B47&amp;" ","")&amp;IF(D48="x",$B48&amp;" ","")&amp;IF(D49="x",$B49&amp;" ","")&amp;IF(D50="x",$B50&amp;" ","")&amp;IF(D51="x",$B51&amp;" ","")&amp;IF(D52="x",$B52&amp;" ","")</f>
        <v xml:space="preserve">  </v>
      </c>
      <c r="R47" t="str">
        <f t="shared" si="7"/>
        <v xml:space="preserve">Confluence with McKay Creeek on left bank and Council Creek on right bank </v>
      </c>
      <c r="S47" t="str">
        <f t="shared" si="7"/>
        <v xml:space="preserve">  </v>
      </c>
      <c r="T47" t="str">
        <f t="shared" si="7"/>
        <v xml:space="preserve">Confluence with unnamed tributary on left bank </v>
      </c>
      <c r="U47" t="str">
        <f t="shared" si="7"/>
        <v xml:space="preserve">Confluence with unnamed tributary on left bank </v>
      </c>
      <c r="V47" t="str">
        <f t="shared" si="7"/>
        <v xml:space="preserve">Confluence with unnamed tributary on left bank </v>
      </c>
      <c r="W47" t="str">
        <f t="shared" si="7"/>
        <v xml:space="preserve">  </v>
      </c>
      <c r="X47" t="str">
        <f t="shared" si="7"/>
        <v/>
      </c>
      <c r="Y47" t="str">
        <f t="shared" si="7"/>
        <v/>
      </c>
      <c r="Z47" t="str">
        <f t="shared" si="7"/>
        <v/>
      </c>
      <c r="AA47" t="str">
        <f t="shared" ref="AA47" si="8">IF(N47="x",$B47&amp;" ","")&amp;IF(N48="x",$B48&amp;" ","")&amp;IF(N49="x",$B49&amp;" ","")&amp;IF(N50="x",$B50&amp;" ","")&amp;IF(N51="x",$B51&amp;" ","")</f>
        <v/>
      </c>
    </row>
    <row r="48" spans="1:27" x14ac:dyDescent="0.3">
      <c r="B48" t="s">
        <v>56</v>
      </c>
    </row>
    <row r="49" spans="1:27" x14ac:dyDescent="0.3">
      <c r="B49" t="s">
        <v>57</v>
      </c>
    </row>
    <row r="50" spans="1:27" x14ac:dyDescent="0.3">
      <c r="B50" t="s">
        <v>58</v>
      </c>
    </row>
    <row r="51" spans="1:27" x14ac:dyDescent="0.3">
      <c r="B51" t="s">
        <v>98</v>
      </c>
      <c r="E51" t="s">
        <v>96</v>
      </c>
    </row>
    <row r="52" spans="1:27" x14ac:dyDescent="0.3">
      <c r="B52" t="s">
        <v>94</v>
      </c>
      <c r="C52" t="s">
        <v>96</v>
      </c>
      <c r="D52" t="s">
        <v>96</v>
      </c>
      <c r="F52" t="s">
        <v>96</v>
      </c>
      <c r="J52" t="s">
        <v>96</v>
      </c>
    </row>
    <row r="54" spans="1:27" x14ac:dyDescent="0.3">
      <c r="A54" t="s">
        <v>59</v>
      </c>
      <c r="B54" t="s">
        <v>60</v>
      </c>
      <c r="C54" t="s">
        <v>96</v>
      </c>
      <c r="D54" t="s">
        <v>96</v>
      </c>
      <c r="H54" t="s">
        <v>96</v>
      </c>
      <c r="P54" t="str">
        <f>IF(C54="x",$B54&amp;" ","")&amp;IF(C55="x",$B55&amp;" ","")&amp;IF(C56="x",$B56&amp;" ","")&amp;IF(C57="x",$B57&amp;" ","")</f>
        <v xml:space="preserve">Minor large woody debris (LWD) observed </v>
      </c>
      <c r="Q54" t="str">
        <f t="shared" ref="Q54:AA54" si="9">IF(D54="x",$B54&amp;" ","")&amp;IF(D55="x",$B55&amp;" ","")&amp;IF(D56="x",$B56&amp;" ","")&amp;IF(D57="x",$B57&amp;" ","")</f>
        <v xml:space="preserve">Minor large woody debris (LWD) observed </v>
      </c>
      <c r="R54" t="str">
        <f t="shared" si="9"/>
        <v xml:space="preserve">No large woody debris (LWD) observed </v>
      </c>
      <c r="S54" t="str">
        <f t="shared" si="9"/>
        <v xml:space="preserve">Large woody debris (LWD) observed </v>
      </c>
      <c r="T54" t="str">
        <f t="shared" si="9"/>
        <v xml:space="preserve">Large woody debris (LWD) observed </v>
      </c>
      <c r="U54" t="str">
        <f t="shared" si="9"/>
        <v xml:space="preserve">Minor large woody debris (LWD) observed </v>
      </c>
      <c r="V54" t="str">
        <f t="shared" si="9"/>
        <v xml:space="preserve">No large woody debris (LWD) observed </v>
      </c>
      <c r="W54" t="str">
        <f t="shared" si="9"/>
        <v xml:space="preserve">Large woody debris (LWD) observed </v>
      </c>
      <c r="X54" t="str">
        <f t="shared" si="9"/>
        <v/>
      </c>
      <c r="Y54" t="str">
        <f t="shared" si="9"/>
        <v/>
      </c>
      <c r="Z54" t="str">
        <f t="shared" si="9"/>
        <v/>
      </c>
      <c r="AA54" t="str">
        <f t="shared" si="9"/>
        <v/>
      </c>
    </row>
    <row r="55" spans="1:27" x14ac:dyDescent="0.3">
      <c r="B55" t="s">
        <v>61</v>
      </c>
      <c r="E55" t="s">
        <v>96</v>
      </c>
      <c r="I55" t="s">
        <v>96</v>
      </c>
    </row>
    <row r="56" spans="1:27" x14ac:dyDescent="0.3">
      <c r="B56" t="s">
        <v>62</v>
      </c>
      <c r="F56" t="s">
        <v>96</v>
      </c>
      <c r="G56" t="s">
        <v>96</v>
      </c>
      <c r="J56" t="s">
        <v>96</v>
      </c>
    </row>
    <row r="58" spans="1:27" x14ac:dyDescent="0.3">
      <c r="A58" t="s">
        <v>63</v>
      </c>
    </row>
    <row r="59" spans="1:27" x14ac:dyDescent="0.3">
      <c r="A59" t="s">
        <v>64</v>
      </c>
    </row>
    <row r="60" spans="1:27" x14ac:dyDescent="0.3">
      <c r="B60" s="37" t="s">
        <v>65</v>
      </c>
      <c r="P60" t="str">
        <f>$B$60&amp;IF(C62="x",$B62&amp;", ","")&amp;IF(C63="x",$B63&amp;", ","")&amp;IF(C64="x",$B64&amp;", ","")&amp;IF(C65="x",$B65&amp;", ","")&amp;IF(C66="x",$B66&amp;", ","")&amp;IF(C67="x",$B67&amp;", ","")&amp;IF(C68="x",$B68&amp;", ","")</f>
        <v xml:space="preserve">Banks and valley bottom composed of erodible Quaternary alluvium, </v>
      </c>
      <c r="Q60" t="str">
        <f t="shared" ref="Q60:Z60" si="10">$B$60&amp;IF(D62="x",$B62&amp;", ","")&amp;IF(D63="x",$B63&amp;", ","")&amp;IF(D64="x",$B64&amp;", ","")&amp;IF(D65="x",$B65&amp;", ","")&amp;IF(D66="x",$B66&amp;", ","")&amp;IF(D67="x",$B67&amp;", ","")&amp;IF(D68="x",$B68&amp;", ","")</f>
        <v xml:space="preserve">Banks and valley bottom composed of erodible Quaternary alluvium, Missoula Flood deposits, man-made materials, levees-like features, and bridge abutments, </v>
      </c>
      <c r="R60" t="str">
        <f t="shared" si="10"/>
        <v xml:space="preserve">Banks and valley bottom composed of erodible Quaternary alluvium, Missoula Flood deposits, </v>
      </c>
      <c r="S60" t="str">
        <f t="shared" si="10"/>
        <v xml:space="preserve">Banks and valley bottom composed of erodible Quaternary alluvium, Missoula Flood deposits, man-made materials, </v>
      </c>
      <c r="T60" t="str">
        <f t="shared" si="10"/>
        <v xml:space="preserve">Banks and valley bottom composed of erodible Quaternary alluvium, Missoula Flood deposits, landslide deposits, and bridge abutments, </v>
      </c>
      <c r="U60" t="str">
        <f t="shared" si="10"/>
        <v xml:space="preserve">Banks and valley bottom composed of erodible Quaternary alluvium, Missoula Flood deposits, landslide deposits, </v>
      </c>
      <c r="V60" t="str">
        <f t="shared" si="10"/>
        <v xml:space="preserve">Banks and valley bottom composed of erodible Quaternary alluvium, Missoula Flood deposits, and bridge abutments, </v>
      </c>
      <c r="W60" t="str">
        <f t="shared" si="10"/>
        <v xml:space="preserve">Banks and valley bottom composed of erodible Quaternary alluvium, Missoula Flood deposits, landslide deposits, </v>
      </c>
      <c r="X60" t="str">
        <f t="shared" si="10"/>
        <v xml:space="preserve">Banks and valley bottom composed of </v>
      </c>
      <c r="Y60" t="str">
        <f t="shared" si="10"/>
        <v xml:space="preserve">Banks and valley bottom composed of </v>
      </c>
      <c r="Z60" t="str">
        <f t="shared" si="10"/>
        <v xml:space="preserve">Banks and valley bottom composed of </v>
      </c>
    </row>
    <row r="62" spans="1:27" x14ac:dyDescent="0.3">
      <c r="B62" t="s">
        <v>66</v>
      </c>
      <c r="C62" t="s">
        <v>96</v>
      </c>
      <c r="D62" t="s">
        <v>96</v>
      </c>
      <c r="E62" t="s">
        <v>96</v>
      </c>
      <c r="F62" t="s">
        <v>96</v>
      </c>
      <c r="G62" t="s">
        <v>96</v>
      </c>
      <c r="H62" t="s">
        <v>96</v>
      </c>
      <c r="I62" t="s">
        <v>96</v>
      </c>
      <c r="J62" t="s">
        <v>96</v>
      </c>
    </row>
    <row r="63" spans="1:27" x14ac:dyDescent="0.3">
      <c r="B63" t="s">
        <v>67</v>
      </c>
      <c r="D63" t="s">
        <v>96</v>
      </c>
      <c r="E63" t="s">
        <v>96</v>
      </c>
      <c r="F63" t="s">
        <v>96</v>
      </c>
      <c r="G63" t="s">
        <v>96</v>
      </c>
      <c r="H63" t="s">
        <v>96</v>
      </c>
      <c r="I63" t="s">
        <v>96</v>
      </c>
      <c r="J63" t="s">
        <v>96</v>
      </c>
    </row>
    <row r="64" spans="1:27" x14ac:dyDescent="0.3">
      <c r="B64" t="s">
        <v>68</v>
      </c>
      <c r="D64" t="s">
        <v>96</v>
      </c>
      <c r="F64" t="s">
        <v>96</v>
      </c>
    </row>
    <row r="65" spans="1:26" x14ac:dyDescent="0.3">
      <c r="B65" t="s">
        <v>69</v>
      </c>
    </row>
    <row r="66" spans="1:26" x14ac:dyDescent="0.3">
      <c r="B66" t="s">
        <v>70</v>
      </c>
      <c r="G66" t="s">
        <v>96</v>
      </c>
      <c r="H66" t="s">
        <v>96</v>
      </c>
      <c r="J66" t="s">
        <v>96</v>
      </c>
    </row>
    <row r="67" spans="1:26" x14ac:dyDescent="0.3">
      <c r="B67" t="s">
        <v>71</v>
      </c>
      <c r="D67" t="s">
        <v>96</v>
      </c>
    </row>
    <row r="68" spans="1:26" x14ac:dyDescent="0.3">
      <c r="B68" t="s">
        <v>72</v>
      </c>
      <c r="D68" t="s">
        <v>96</v>
      </c>
      <c r="G68" t="s">
        <v>96</v>
      </c>
      <c r="I68" t="s">
        <v>96</v>
      </c>
    </row>
    <row r="71" spans="1:26" x14ac:dyDescent="0.3">
      <c r="A71" t="s">
        <v>73</v>
      </c>
    </row>
    <row r="72" spans="1:26" x14ac:dyDescent="0.3">
      <c r="B72" s="37" t="s">
        <v>74</v>
      </c>
      <c r="P72" t="str">
        <f t="shared" ref="P72:Z72" si="11">$B$72&amp;" "&amp;IF(C73="x",$B73&amp;" ","")&amp;IF(C74="x",$B74&amp;" ","")&amp;IF(C75="x",$B75&amp;" ","")&amp;IF(C76="x",$B76&amp;" ","")&amp;IF(C77="x",$B77&amp;" ","")&amp;IF(C78="x",$B78&amp;" ","")&amp;IF(C79="x",$B79&amp;", ","")&amp;IF(C80="x",$B80&amp;", ","")&amp;IF(C81="x",$B81&amp;", ","")&amp;IF(C82="x",$B82&amp;", ","")&amp;IF(C83="x",$B83&amp;" ","")</f>
        <v xml:space="preserve">Valley walls are Missoula Flood deposits landslide deposits </v>
      </c>
      <c r="Q72" t="str">
        <f t="shared" si="11"/>
        <v xml:space="preserve">Valley walls are Missoula Flood deposits landslide deposits </v>
      </c>
      <c r="R72" t="str">
        <f t="shared" si="11"/>
        <v xml:space="preserve">Valley walls are Missoula Flood deposits </v>
      </c>
      <c r="S72" t="str">
        <f t="shared" si="11"/>
        <v xml:space="preserve">Valley walls are Missoula Flood deposits landslide deposits man-made materials, </v>
      </c>
      <c r="T72" t="str">
        <f t="shared" si="11"/>
        <v xml:space="preserve">Valley walls are Missoula Flood deposits landslide deposits </v>
      </c>
      <c r="U72" t="str">
        <f t="shared" si="11"/>
        <v xml:space="preserve">Valley walls are Missoula Flood deposits landslide deposits </v>
      </c>
      <c r="V72" t="str">
        <f t="shared" si="11"/>
        <v xml:space="preserve">Valley walls are Missoula Flood deposits landslide deposits </v>
      </c>
      <c r="W72" t="str">
        <f t="shared" si="11"/>
        <v xml:space="preserve">Valley walls are Missoula Flood deposits landslide deposits </v>
      </c>
      <c r="X72" t="str">
        <f t="shared" si="11"/>
        <v xml:space="preserve">Valley walls are </v>
      </c>
      <c r="Y72" t="str">
        <f t="shared" si="11"/>
        <v xml:space="preserve">Valley walls are </v>
      </c>
      <c r="Z72" t="str">
        <f t="shared" si="11"/>
        <v xml:space="preserve">Valley walls are </v>
      </c>
    </row>
    <row r="74" spans="1:26" x14ac:dyDescent="0.3">
      <c r="B74" t="s">
        <v>67</v>
      </c>
      <c r="C74" t="s">
        <v>96</v>
      </c>
      <c r="D74" t="s">
        <v>96</v>
      </c>
      <c r="E74" t="s">
        <v>96</v>
      </c>
      <c r="F74" t="s">
        <v>96</v>
      </c>
      <c r="G74" t="s">
        <v>96</v>
      </c>
      <c r="H74" t="s">
        <v>96</v>
      </c>
      <c r="I74" t="s">
        <v>96</v>
      </c>
      <c r="J74" t="s">
        <v>96</v>
      </c>
    </row>
    <row r="75" spans="1:26" x14ac:dyDescent="0.3">
      <c r="B75" t="s">
        <v>75</v>
      </c>
    </row>
    <row r="76" spans="1:26" x14ac:dyDescent="0.3">
      <c r="B76" t="s">
        <v>69</v>
      </c>
    </row>
    <row r="77" spans="1:26" x14ac:dyDescent="0.3">
      <c r="B77" t="s">
        <v>76</v>
      </c>
    </row>
    <row r="78" spans="1:26" x14ac:dyDescent="0.3">
      <c r="B78" t="s">
        <v>70</v>
      </c>
      <c r="C78" t="s">
        <v>96</v>
      </c>
      <c r="D78" t="s">
        <v>96</v>
      </c>
      <c r="F78" t="s">
        <v>96</v>
      </c>
      <c r="G78" t="s">
        <v>96</v>
      </c>
      <c r="H78" t="s">
        <v>96</v>
      </c>
      <c r="I78" t="s">
        <v>96</v>
      </c>
      <c r="J78" t="s">
        <v>96</v>
      </c>
    </row>
    <row r="79" spans="1:26" x14ac:dyDescent="0.3">
      <c r="B79" t="s">
        <v>68</v>
      </c>
      <c r="F79" t="s">
        <v>96</v>
      </c>
    </row>
    <row r="80" spans="1:26" x14ac:dyDescent="0.3">
      <c r="B80" t="s">
        <v>77</v>
      </c>
    </row>
    <row r="82" spans="1:27" x14ac:dyDescent="0.3">
      <c r="B82" t="s">
        <v>78</v>
      </c>
    </row>
    <row r="83" spans="1:27" x14ac:dyDescent="0.3">
      <c r="B83" t="s">
        <v>79</v>
      </c>
    </row>
    <row r="85" spans="1:27" x14ac:dyDescent="0.3">
      <c r="A85" t="s">
        <v>80</v>
      </c>
    </row>
    <row r="86" spans="1:27" x14ac:dyDescent="0.3">
      <c r="B86" t="s">
        <v>81</v>
      </c>
      <c r="F86" t="s">
        <v>96</v>
      </c>
      <c r="P86" t="str">
        <f>IF(C86="x",$B86&amp;", ","")&amp;IF(C87="x",$B87&amp;", ","")&amp;IF(C88="x",$B88&amp;", ","")&amp;IF(C89="x",$B89&amp;", ","")&amp;IF(C90="x",$B90&amp;", ","")&amp;IF(C91="x",$B91&amp;", ","")&amp;IF(C92="x",$B92&amp;", ","")&amp;IF(C93="x",$B93&amp;", ","")&amp;IF(C94="x",$B94&amp;", ","")&amp;IF(C95="x",$B95,"")&amp;IF(C96="x",$B96,"")</f>
        <v xml:space="preserve">Landslide deposit along channel right bank, </v>
      </c>
      <c r="Q86" t="str">
        <f t="shared" ref="Q86:Z86" si="12">IF(D86="x",$B86&amp;", ","")&amp;IF(D87="x",$B87&amp;", ","")&amp;IF(D88="x",$B88&amp;", ","")&amp;IF(D89="x",$B89&amp;", ","")&amp;IF(D90="x",$B90&amp;", ","")&amp;IF(D91="x",$B91&amp;", ","")&amp;IF(D92="x",$B92&amp;", ","")&amp;IF(D93="x",$B93&amp;", ","")&amp;IF(D94="x",$B94&amp;", ","")&amp;IF(D95="x",$B95,"")&amp;IF(D96="x",$B96,"")</f>
        <v xml:space="preserve">Landslide deposits along right valley wall, </v>
      </c>
      <c r="R86" t="str">
        <f t="shared" si="12"/>
        <v xml:space="preserve">  </v>
      </c>
      <c r="S86" t="str">
        <f t="shared" si="12"/>
        <v xml:space="preserve">Landslide deposit along left valley wall, </v>
      </c>
      <c r="T86" t="str">
        <f t="shared" si="12"/>
        <v xml:space="preserve">Landslide deposits along right valley wall, </v>
      </c>
      <c r="U86" t="str">
        <f t="shared" si="12"/>
        <v xml:space="preserve">Landslide deposits along right valley wall, </v>
      </c>
      <c r="V86" t="str">
        <f t="shared" si="12"/>
        <v xml:space="preserve">Landslide deposits along right valley wall, </v>
      </c>
      <c r="W86" t="str">
        <f t="shared" si="12"/>
        <v xml:space="preserve">Landslide deposit along right valley wall, </v>
      </c>
      <c r="X86" t="str">
        <f t="shared" si="12"/>
        <v/>
      </c>
      <c r="Y86" t="str">
        <f t="shared" si="12"/>
        <v/>
      </c>
      <c r="Z86" t="str">
        <f t="shared" si="12"/>
        <v/>
      </c>
      <c r="AA86" t="str">
        <f t="shared" ref="AA86" si="13">IF(N86="x",$B86&amp;", ","")&amp;IF(N87="x",$B87&amp;", ","")&amp;IF(N88="x",$B88&amp;", ","")&amp;IF(N89="x",$B89&amp;", ","")&amp;IF(N90="x",$B90&amp;", ","")&amp;IF(N91="x",$B91&amp;", ","")&amp;IF(N92="x",$B92&amp;", ","")&amp;IF(N93="x",$B93&amp;", ","")&amp;IF(N94="x",$B94&amp;", ","")&amp;IF(N95="x",$B95,"")</f>
        <v/>
      </c>
    </row>
    <row r="87" spans="1:27" x14ac:dyDescent="0.3">
      <c r="B87" t="s">
        <v>82</v>
      </c>
      <c r="J87" t="s">
        <v>96</v>
      </c>
    </row>
    <row r="88" spans="1:27" x14ac:dyDescent="0.3">
      <c r="B88" t="s">
        <v>83</v>
      </c>
    </row>
    <row r="89" spans="1:27" x14ac:dyDescent="0.3">
      <c r="B89" t="s">
        <v>84</v>
      </c>
      <c r="D89" t="s">
        <v>96</v>
      </c>
      <c r="G89" t="s">
        <v>96</v>
      </c>
      <c r="H89" t="s">
        <v>96</v>
      </c>
      <c r="I89" t="s">
        <v>96</v>
      </c>
    </row>
    <row r="90" spans="1:27" x14ac:dyDescent="0.3">
      <c r="B90" t="s">
        <v>85</v>
      </c>
    </row>
    <row r="91" spans="1:27" x14ac:dyDescent="0.3">
      <c r="B91" t="s">
        <v>99</v>
      </c>
      <c r="C91" t="s">
        <v>96</v>
      </c>
    </row>
    <row r="92" spans="1:27" x14ac:dyDescent="0.3">
      <c r="B92" t="s">
        <v>86</v>
      </c>
    </row>
    <row r="93" spans="1:27" x14ac:dyDescent="0.3">
      <c r="B93" t="s">
        <v>87</v>
      </c>
    </row>
    <row r="94" spans="1:27" x14ac:dyDescent="0.3">
      <c r="B94" t="s">
        <v>88</v>
      </c>
    </row>
    <row r="95" spans="1:27" x14ac:dyDescent="0.3">
      <c r="B95" t="s">
        <v>89</v>
      </c>
    </row>
    <row r="96" spans="1:27" x14ac:dyDescent="0.3">
      <c r="B96" t="s">
        <v>90</v>
      </c>
      <c r="E96" t="s">
        <v>96</v>
      </c>
    </row>
    <row r="98" spans="1:27" x14ac:dyDescent="0.3">
      <c r="A98" t="s">
        <v>91</v>
      </c>
    </row>
    <row r="99" spans="1:27" x14ac:dyDescent="0.3">
      <c r="B99" t="s">
        <v>92</v>
      </c>
      <c r="P99" t="str">
        <f>IF(C99="x",$B99,"")&amp;IF(C100="x",$B100,"")&amp;IF(C101="x",$B101,"")</f>
        <v xml:space="preserve"> </v>
      </c>
      <c r="Q99" t="str">
        <f t="shared" ref="Q99:AA99" si="14">IF(D99="x",$B99,"")&amp;IF(D100="x",$B100,"")&amp;IF(D101="x",$B101,"")</f>
        <v xml:space="preserve"> </v>
      </c>
      <c r="R99" t="str">
        <f t="shared" si="14"/>
        <v xml:space="preserve"> </v>
      </c>
      <c r="S99" t="str">
        <f t="shared" si="14"/>
        <v xml:space="preserve"> </v>
      </c>
      <c r="T99" t="str">
        <f t="shared" si="14"/>
        <v xml:space="preserve"> </v>
      </c>
      <c r="U99" t="str">
        <f t="shared" si="14"/>
        <v xml:space="preserve"> </v>
      </c>
      <c r="V99" t="str">
        <f t="shared" si="14"/>
        <v xml:space="preserve"> </v>
      </c>
      <c r="W99" t="str">
        <f t="shared" si="14"/>
        <v xml:space="preserve"> </v>
      </c>
      <c r="X99" t="str">
        <f t="shared" si="14"/>
        <v/>
      </c>
      <c r="Y99" t="str">
        <f t="shared" si="14"/>
        <v/>
      </c>
      <c r="Z99" t="str">
        <f t="shared" si="14"/>
        <v/>
      </c>
      <c r="AA99" t="str">
        <f t="shared" si="14"/>
        <v/>
      </c>
    </row>
    <row r="100" spans="1:27" x14ac:dyDescent="0.3">
      <c r="B100" t="s">
        <v>93</v>
      </c>
    </row>
    <row r="101" spans="1:27" x14ac:dyDescent="0.3">
      <c r="B101" t="s">
        <v>94</v>
      </c>
      <c r="C101" t="s">
        <v>96</v>
      </c>
      <c r="D101" t="s">
        <v>96</v>
      </c>
      <c r="E101" t="s">
        <v>96</v>
      </c>
      <c r="F101" t="s">
        <v>96</v>
      </c>
      <c r="G101" t="s">
        <v>96</v>
      </c>
      <c r="H101" t="s">
        <v>96</v>
      </c>
      <c r="I101" t="s">
        <v>96</v>
      </c>
      <c r="J101" t="s">
        <v>96</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BEA19-02C2-417D-94BA-289F4E7B0A91}">
  <dimension ref="A1:AL42"/>
  <sheetViews>
    <sheetView tabSelected="1" zoomScaleNormal="100" workbookViewId="0"/>
  </sheetViews>
  <sheetFormatPr defaultColWidth="9.109375" defaultRowHeight="14.4" x14ac:dyDescent="0.3"/>
  <cols>
    <col min="1" max="1" width="14.21875" style="12" customWidth="1"/>
    <col min="2" max="3" width="8.88671875" style="12" bestFit="1" customWidth="1"/>
    <col min="4" max="4" width="11.21875" style="12" bestFit="1" customWidth="1"/>
    <col min="5" max="5" width="16.88671875" style="12" bestFit="1" customWidth="1"/>
    <col min="6" max="6" width="6.33203125" style="12" bestFit="1" customWidth="1"/>
    <col min="7" max="7" width="8.88671875" style="18" bestFit="1" customWidth="1"/>
    <col min="8" max="8" width="14.88671875" style="12" bestFit="1" customWidth="1"/>
    <col min="9" max="9" width="13.77734375" style="12" bestFit="1" customWidth="1"/>
    <col min="10" max="10" width="87.33203125" style="12" bestFit="1" customWidth="1"/>
    <col min="11" max="11" width="56.44140625" style="12" bestFit="1" customWidth="1"/>
    <col min="12" max="12" width="38.44140625" style="12" bestFit="1" customWidth="1"/>
    <col min="13" max="14" width="6.6640625" style="12" customWidth="1"/>
    <col min="15" max="38" width="5.109375" style="39" customWidth="1"/>
    <col min="39" max="51" width="5.109375" style="12" customWidth="1"/>
    <col min="52" max="16384" width="9.109375" style="12"/>
  </cols>
  <sheetData>
    <row r="1" spans="1:38" x14ac:dyDescent="0.3">
      <c r="A1" s="2" t="s">
        <v>18</v>
      </c>
      <c r="D1" s="1"/>
      <c r="V1" s="40"/>
    </row>
    <row r="2" spans="1:38" x14ac:dyDescent="0.3">
      <c r="A2" s="2" t="s">
        <v>0</v>
      </c>
      <c r="B2" s="2" t="s">
        <v>143</v>
      </c>
      <c r="C2" s="2" t="s">
        <v>144</v>
      </c>
      <c r="D2" s="3" t="s">
        <v>1</v>
      </c>
      <c r="E2" s="2" t="s">
        <v>145</v>
      </c>
      <c r="F2" s="2" t="s">
        <v>2</v>
      </c>
      <c r="G2" s="19" t="s">
        <v>3</v>
      </c>
      <c r="H2" s="2" t="s">
        <v>17</v>
      </c>
      <c r="I2" s="2" t="s">
        <v>9</v>
      </c>
      <c r="J2" s="4" t="s">
        <v>4</v>
      </c>
      <c r="K2" s="13" t="s">
        <v>5</v>
      </c>
      <c r="L2" s="13" t="s">
        <v>6</v>
      </c>
      <c r="M2" s="2"/>
      <c r="N2" s="5"/>
      <c r="O2" s="41"/>
      <c r="P2" s="42"/>
      <c r="Q2" s="42"/>
      <c r="R2" s="42"/>
      <c r="T2" s="43"/>
      <c r="X2" s="42"/>
      <c r="Y2" s="42"/>
      <c r="Z2" s="42"/>
      <c r="AA2" s="42"/>
      <c r="AB2" s="42"/>
      <c r="AC2" s="42"/>
    </row>
    <row r="3" spans="1:38" ht="43.2" x14ac:dyDescent="0.3">
      <c r="A3" s="12" t="s">
        <v>135</v>
      </c>
      <c r="B3" s="23">
        <v>0</v>
      </c>
      <c r="C3" s="30">
        <v>4900</v>
      </c>
      <c r="D3" s="46">
        <v>4900</v>
      </c>
      <c r="E3" s="47">
        <v>46.998565365834715</v>
      </c>
      <c r="F3" s="27">
        <v>8.7755102040816264E-4</v>
      </c>
      <c r="G3" s="28">
        <v>1.3065204179067351</v>
      </c>
      <c r="H3" s="8">
        <v>1.0809670034141985</v>
      </c>
      <c r="I3" s="21" t="s">
        <v>13</v>
      </c>
      <c r="J3" s="21" t="s">
        <v>128</v>
      </c>
      <c r="K3" s="21" t="s">
        <v>121</v>
      </c>
      <c r="L3" s="21" t="s">
        <v>115</v>
      </c>
      <c r="M3" s="14"/>
      <c r="N3" s="14"/>
      <c r="O3" s="44"/>
    </row>
    <row r="4" spans="1:38" ht="57.6" x14ac:dyDescent="0.3">
      <c r="A4" s="12" t="s">
        <v>136</v>
      </c>
      <c r="B4" s="23">
        <v>4900</v>
      </c>
      <c r="C4" s="24">
        <v>12300</v>
      </c>
      <c r="D4" s="46">
        <v>7400</v>
      </c>
      <c r="E4" s="47">
        <v>53.523591067410671</v>
      </c>
      <c r="F4" s="27">
        <v>3.7432432432432379E-4</v>
      </c>
      <c r="G4" s="28">
        <v>1.3665322628202003</v>
      </c>
      <c r="H4" s="8">
        <v>1.2310425945504453</v>
      </c>
      <c r="I4" s="21" t="s">
        <v>13</v>
      </c>
      <c r="J4" s="21" t="s">
        <v>129</v>
      </c>
      <c r="K4" s="21" t="s">
        <v>122</v>
      </c>
      <c r="L4" s="21" t="s">
        <v>116</v>
      </c>
      <c r="M4" s="14"/>
      <c r="N4" s="14"/>
      <c r="O4" s="44"/>
    </row>
    <row r="5" spans="1:38" ht="57.6" x14ac:dyDescent="0.3">
      <c r="A5" s="12" t="s">
        <v>137</v>
      </c>
      <c r="B5" s="12">
        <v>12300</v>
      </c>
      <c r="C5" s="24">
        <v>20100</v>
      </c>
      <c r="D5" s="46">
        <v>7800</v>
      </c>
      <c r="E5" s="47">
        <v>46.842011897534626</v>
      </c>
      <c r="F5" s="27">
        <v>4.7820512820512869E-4</v>
      </c>
      <c r="G5" s="28">
        <v>1.8397825550619913</v>
      </c>
      <c r="H5" s="8">
        <v>1.0773662736432963</v>
      </c>
      <c r="I5" s="21" t="s">
        <v>13</v>
      </c>
      <c r="J5" s="21" t="s">
        <v>127</v>
      </c>
      <c r="K5" s="21" t="s">
        <v>120</v>
      </c>
      <c r="L5" s="21" t="s">
        <v>147</v>
      </c>
      <c r="M5" s="14"/>
      <c r="N5" s="14"/>
      <c r="O5" s="44"/>
    </row>
    <row r="6" spans="1:38" ht="57.6" x14ac:dyDescent="0.3">
      <c r="A6" s="12" t="s">
        <v>138</v>
      </c>
      <c r="B6" s="24">
        <v>20100</v>
      </c>
      <c r="C6" s="24">
        <v>27700</v>
      </c>
      <c r="D6" s="46">
        <v>7600</v>
      </c>
      <c r="E6" s="47">
        <v>49.986311264381577</v>
      </c>
      <c r="F6" s="27">
        <v>2.6052631578947234E-4</v>
      </c>
      <c r="G6" s="28">
        <v>2.1196588278701745</v>
      </c>
      <c r="H6" s="8">
        <v>1.1496851590807762</v>
      </c>
      <c r="I6" s="21" t="s">
        <v>13</v>
      </c>
      <c r="J6" s="21" t="s">
        <v>130</v>
      </c>
      <c r="K6" s="21" t="s">
        <v>123</v>
      </c>
      <c r="L6" s="21" t="s">
        <v>118</v>
      </c>
      <c r="M6" s="14"/>
      <c r="N6" s="14"/>
      <c r="O6" s="44"/>
    </row>
    <row r="7" spans="1:38" ht="57.6" x14ac:dyDescent="0.3">
      <c r="A7" s="12" t="s">
        <v>139</v>
      </c>
      <c r="B7" s="12">
        <v>27700</v>
      </c>
      <c r="C7" s="24">
        <v>38300</v>
      </c>
      <c r="D7" s="46">
        <v>10600</v>
      </c>
      <c r="E7" s="47">
        <v>50.309516077473567</v>
      </c>
      <c r="F7" s="27">
        <v>4.0377358490566048E-4</v>
      </c>
      <c r="G7" s="28">
        <v>1.6688710430032201</v>
      </c>
      <c r="H7" s="8">
        <v>1.1571188697818919</v>
      </c>
      <c r="I7" s="21" t="s">
        <v>13</v>
      </c>
      <c r="J7" s="21" t="s">
        <v>131</v>
      </c>
      <c r="K7" s="21" t="s">
        <v>124</v>
      </c>
      <c r="L7" s="21" t="s">
        <v>116</v>
      </c>
      <c r="M7" s="14"/>
      <c r="N7" s="14"/>
      <c r="O7" s="44"/>
    </row>
    <row r="8" spans="1:38" ht="43.2" x14ac:dyDescent="0.3">
      <c r="A8" s="12" t="s">
        <v>140</v>
      </c>
      <c r="B8" s="12">
        <v>38300</v>
      </c>
      <c r="C8" s="24">
        <v>44900</v>
      </c>
      <c r="D8" s="46">
        <v>6600</v>
      </c>
      <c r="E8" s="47">
        <v>49.086248434743915</v>
      </c>
      <c r="F8" s="27">
        <v>5.9090909090909181E-4</v>
      </c>
      <c r="G8" s="28">
        <v>2.0392802774420051</v>
      </c>
      <c r="H8" s="8">
        <v>1.1289837139991101</v>
      </c>
      <c r="I8" s="21" t="s">
        <v>13</v>
      </c>
      <c r="J8" s="21" t="s">
        <v>132</v>
      </c>
      <c r="K8" s="21" t="s">
        <v>125</v>
      </c>
      <c r="L8" s="21" t="s">
        <v>116</v>
      </c>
      <c r="M8" s="14"/>
      <c r="N8" s="14"/>
      <c r="O8" s="44"/>
    </row>
    <row r="9" spans="1:38" ht="43.2" x14ac:dyDescent="0.3">
      <c r="A9" s="12" t="s">
        <v>141</v>
      </c>
      <c r="B9" s="12">
        <v>44900</v>
      </c>
      <c r="C9" s="24">
        <v>49800</v>
      </c>
      <c r="D9" s="46">
        <v>4900</v>
      </c>
      <c r="E9" s="47">
        <v>51.484461919710206</v>
      </c>
      <c r="F9" s="27">
        <v>8.1836734693877943E-4</v>
      </c>
      <c r="G9" s="28">
        <v>1.5309033824242975</v>
      </c>
      <c r="H9" s="8">
        <v>1.1841426241533348</v>
      </c>
      <c r="I9" s="21" t="s">
        <v>13</v>
      </c>
      <c r="J9" s="21" t="s">
        <v>133</v>
      </c>
      <c r="K9" s="21" t="s">
        <v>126</v>
      </c>
      <c r="L9" s="21" t="s">
        <v>116</v>
      </c>
      <c r="M9" s="14"/>
      <c r="N9" s="14"/>
      <c r="O9" s="44"/>
    </row>
    <row r="10" spans="1:38" ht="43.2" x14ac:dyDescent="0.3">
      <c r="A10" s="12" t="s">
        <v>142</v>
      </c>
      <c r="B10" s="24">
        <v>49800</v>
      </c>
      <c r="C10" s="24">
        <v>59000</v>
      </c>
      <c r="D10" s="46">
        <v>9200</v>
      </c>
      <c r="E10" s="47">
        <v>48.995174959685876</v>
      </c>
      <c r="F10" s="27">
        <v>5.6521739130432806E-5</v>
      </c>
      <c r="G10" s="28">
        <v>1.5883678493761348</v>
      </c>
      <c r="H10" s="8">
        <v>1.12688902407278</v>
      </c>
      <c r="I10" s="21" t="s">
        <v>13</v>
      </c>
      <c r="J10" s="21" t="s">
        <v>134</v>
      </c>
      <c r="K10" s="21" t="s">
        <v>125</v>
      </c>
      <c r="L10" s="21" t="s">
        <v>119</v>
      </c>
      <c r="M10" s="14"/>
      <c r="N10" s="14"/>
      <c r="O10" s="44"/>
    </row>
    <row r="11" spans="1:38" x14ac:dyDescent="0.3">
      <c r="B11" s="24"/>
      <c r="C11" s="25"/>
      <c r="D11" s="26"/>
      <c r="E11" s="25"/>
      <c r="F11" s="27"/>
      <c r="G11" s="28"/>
      <c r="H11" s="24"/>
      <c r="I11" s="25"/>
      <c r="J11" s="16"/>
      <c r="K11" s="16"/>
      <c r="L11" s="16"/>
      <c r="M11" s="14"/>
      <c r="N11" s="14"/>
      <c r="O11" s="44"/>
    </row>
    <row r="12" spans="1:38" s="24" customFormat="1" x14ac:dyDescent="0.3">
      <c r="B12" s="25"/>
      <c r="C12" s="25"/>
      <c r="D12" s="26"/>
      <c r="E12" s="25"/>
      <c r="F12" s="27"/>
      <c r="G12" s="28"/>
      <c r="I12" s="25"/>
      <c r="J12" s="29"/>
      <c r="K12" s="29"/>
      <c r="L12" s="29"/>
      <c r="M12" s="25"/>
      <c r="N12" s="25"/>
      <c r="O12" s="44"/>
      <c r="P12" s="39"/>
      <c r="Q12" s="39"/>
      <c r="R12" s="39"/>
      <c r="S12" s="39"/>
      <c r="T12" s="39"/>
      <c r="U12" s="39"/>
      <c r="V12" s="39"/>
      <c r="W12" s="39"/>
      <c r="X12" s="39"/>
      <c r="Y12" s="39"/>
      <c r="Z12" s="39"/>
      <c r="AA12" s="39"/>
      <c r="AB12" s="39"/>
      <c r="AC12" s="39"/>
      <c r="AD12" s="39"/>
      <c r="AE12" s="39"/>
      <c r="AF12" s="39"/>
      <c r="AG12" s="39"/>
      <c r="AH12" s="39"/>
      <c r="AI12" s="39"/>
      <c r="AJ12" s="39"/>
      <c r="AK12" s="39"/>
      <c r="AL12" s="39"/>
    </row>
    <row r="13" spans="1:38" s="24" customFormat="1" x14ac:dyDescent="0.3">
      <c r="B13" s="25"/>
      <c r="C13" s="25"/>
      <c r="D13" s="26"/>
      <c r="E13" s="25"/>
      <c r="F13" s="27"/>
      <c r="G13" s="28"/>
      <c r="I13" s="25"/>
      <c r="J13" s="29"/>
      <c r="K13" s="29"/>
      <c r="L13" s="29"/>
      <c r="M13" s="25"/>
      <c r="N13" s="25"/>
      <c r="O13" s="44"/>
      <c r="P13" s="39"/>
      <c r="Q13" s="39"/>
      <c r="R13" s="39"/>
      <c r="S13" s="39"/>
      <c r="T13" s="39"/>
      <c r="U13" s="39"/>
      <c r="V13" s="39"/>
      <c r="W13" s="39"/>
      <c r="X13" s="39"/>
      <c r="Y13" s="39"/>
      <c r="Z13" s="39"/>
      <c r="AA13" s="39"/>
      <c r="AB13" s="39"/>
      <c r="AC13" s="39"/>
      <c r="AD13" s="39"/>
      <c r="AE13" s="39"/>
      <c r="AF13" s="39"/>
      <c r="AG13" s="39"/>
      <c r="AH13" s="39"/>
      <c r="AI13" s="39"/>
      <c r="AJ13" s="39"/>
      <c r="AK13" s="39"/>
      <c r="AL13" s="39"/>
    </row>
    <row r="14" spans="1:38" s="24" customFormat="1" x14ac:dyDescent="0.3">
      <c r="B14" s="25"/>
      <c r="C14" s="25"/>
      <c r="D14" s="26"/>
      <c r="E14" s="25"/>
      <c r="F14" s="27"/>
      <c r="G14" s="28"/>
      <c r="I14" s="25"/>
      <c r="J14" s="29"/>
      <c r="K14" s="29"/>
      <c r="L14" s="29"/>
      <c r="M14" s="25"/>
      <c r="N14" s="25"/>
      <c r="O14" s="44"/>
      <c r="P14" s="39"/>
      <c r="Q14" s="39"/>
      <c r="R14" s="39"/>
      <c r="S14" s="39"/>
      <c r="T14" s="39"/>
      <c r="U14" s="39"/>
      <c r="V14" s="39"/>
      <c r="W14" s="39"/>
      <c r="X14" s="39"/>
      <c r="Y14" s="39"/>
      <c r="Z14" s="39"/>
      <c r="AA14" s="39"/>
      <c r="AB14" s="39"/>
      <c r="AC14" s="39"/>
      <c r="AD14" s="39"/>
      <c r="AE14" s="39"/>
      <c r="AF14" s="39"/>
      <c r="AG14" s="39"/>
      <c r="AH14" s="39"/>
      <c r="AI14" s="39"/>
      <c r="AJ14" s="39"/>
      <c r="AK14" s="39"/>
      <c r="AL14" s="39"/>
    </row>
    <row r="15" spans="1:38" s="24" customFormat="1" x14ac:dyDescent="0.3">
      <c r="B15" s="25"/>
      <c r="C15" s="25"/>
      <c r="D15" s="26"/>
      <c r="E15" s="25"/>
      <c r="F15" s="27"/>
      <c r="G15" s="28"/>
      <c r="I15" s="25"/>
      <c r="J15" s="29"/>
      <c r="K15" s="29"/>
      <c r="L15" s="29"/>
      <c r="M15" s="25"/>
      <c r="N15" s="25"/>
      <c r="O15" s="44"/>
      <c r="P15" s="39"/>
      <c r="Q15" s="39"/>
      <c r="R15" s="39"/>
      <c r="S15" s="39"/>
      <c r="T15" s="39"/>
      <c r="U15" s="39"/>
      <c r="V15" s="39"/>
      <c r="W15" s="39"/>
      <c r="X15" s="39"/>
      <c r="Y15" s="39"/>
      <c r="Z15" s="39"/>
      <c r="AA15" s="39"/>
      <c r="AB15" s="39"/>
      <c r="AC15" s="39"/>
      <c r="AD15" s="39"/>
      <c r="AE15" s="39"/>
      <c r="AF15" s="39"/>
      <c r="AG15" s="39"/>
      <c r="AH15" s="39"/>
      <c r="AI15" s="39"/>
      <c r="AJ15" s="39"/>
      <c r="AK15" s="39"/>
      <c r="AL15" s="39"/>
    </row>
    <row r="16" spans="1:38" s="24" customFormat="1" x14ac:dyDescent="0.3">
      <c r="B16" s="25"/>
      <c r="C16" s="25"/>
      <c r="D16" s="26"/>
      <c r="E16" s="25"/>
      <c r="F16" s="27"/>
      <c r="G16" s="28"/>
      <c r="I16" s="25"/>
      <c r="J16" s="29"/>
      <c r="K16" s="29"/>
      <c r="L16" s="29"/>
      <c r="M16" s="25"/>
      <c r="N16" s="25"/>
      <c r="O16" s="44"/>
      <c r="P16" s="39"/>
      <c r="Q16" s="39"/>
      <c r="R16" s="39"/>
      <c r="S16" s="39"/>
      <c r="T16" s="39"/>
      <c r="U16" s="39"/>
      <c r="V16" s="39"/>
      <c r="W16" s="39"/>
      <c r="X16" s="39"/>
      <c r="Y16" s="39"/>
      <c r="Z16" s="39"/>
      <c r="AA16" s="39"/>
      <c r="AB16" s="39"/>
      <c r="AC16" s="39"/>
      <c r="AD16" s="39"/>
      <c r="AE16" s="39"/>
      <c r="AF16" s="39"/>
      <c r="AG16" s="39"/>
      <c r="AH16" s="39"/>
      <c r="AI16" s="39"/>
      <c r="AJ16" s="39"/>
      <c r="AK16" s="39"/>
      <c r="AL16" s="39"/>
    </row>
    <row r="17" spans="2:18" x14ac:dyDescent="0.3">
      <c r="B17" s="14"/>
      <c r="C17" s="23"/>
      <c r="D17" s="15"/>
      <c r="E17" s="14"/>
      <c r="F17" s="7"/>
      <c r="G17" s="20"/>
      <c r="I17" s="14"/>
      <c r="J17" s="16"/>
      <c r="K17" s="16"/>
      <c r="L17" s="16"/>
      <c r="M17" s="14"/>
      <c r="N17" s="14"/>
      <c r="O17" s="44"/>
      <c r="R17" s="44"/>
    </row>
    <row r="18" spans="2:18" x14ac:dyDescent="0.3">
      <c r="B18" s="23"/>
      <c r="C18" s="23"/>
      <c r="D18" s="15"/>
      <c r="E18" s="14"/>
      <c r="F18" s="7"/>
      <c r="G18" s="20"/>
      <c r="I18" s="14"/>
      <c r="J18" s="16"/>
      <c r="K18" s="16"/>
      <c r="L18" s="16"/>
      <c r="M18" s="14"/>
      <c r="N18" s="14"/>
      <c r="O18" s="44"/>
      <c r="R18" s="44"/>
    </row>
    <row r="19" spans="2:18" x14ac:dyDescent="0.3">
      <c r="B19" s="23"/>
      <c r="C19" s="23"/>
      <c r="D19" s="15"/>
      <c r="E19" s="14"/>
      <c r="F19" s="7"/>
      <c r="G19" s="20"/>
      <c r="I19" s="14"/>
      <c r="J19" s="16"/>
      <c r="K19" s="16"/>
      <c r="L19" s="16"/>
      <c r="M19" s="14"/>
      <c r="N19" s="14"/>
      <c r="O19" s="44"/>
    </row>
    <row r="20" spans="2:18" x14ac:dyDescent="0.3">
      <c r="E20" s="14"/>
      <c r="F20" s="7"/>
      <c r="I20" s="14"/>
      <c r="J20" s="16"/>
      <c r="K20" s="16"/>
      <c r="L20" s="16"/>
      <c r="M20" s="14"/>
      <c r="N20" s="14"/>
      <c r="O20" s="44"/>
    </row>
    <row r="21" spans="2:18" x14ac:dyDescent="0.3">
      <c r="E21" s="14"/>
      <c r="F21" s="7"/>
      <c r="G21" s="20"/>
      <c r="H21" s="14"/>
      <c r="I21" s="14"/>
      <c r="J21" s="16"/>
      <c r="K21" s="16"/>
      <c r="L21" s="16"/>
      <c r="M21" s="14"/>
      <c r="N21" s="14"/>
      <c r="O21" s="44"/>
    </row>
    <row r="22" spans="2:18" x14ac:dyDescent="0.3">
      <c r="E22" s="14"/>
      <c r="F22" s="7"/>
      <c r="G22" s="20"/>
      <c r="H22" s="14"/>
      <c r="I22" s="14"/>
      <c r="J22" s="16"/>
      <c r="K22" s="16"/>
      <c r="L22" s="16"/>
      <c r="M22" s="14"/>
      <c r="N22" s="14"/>
      <c r="O22" s="44"/>
    </row>
    <row r="23" spans="2:18" x14ac:dyDescent="0.3">
      <c r="E23" s="14"/>
      <c r="F23" s="7"/>
      <c r="G23" s="20"/>
      <c r="H23" s="14"/>
      <c r="I23" s="14"/>
      <c r="J23" s="16"/>
      <c r="K23" s="16"/>
      <c r="L23" s="16"/>
      <c r="M23" s="14"/>
      <c r="N23" s="14"/>
      <c r="O23" s="44"/>
    </row>
    <row r="24" spans="2:18" x14ac:dyDescent="0.3">
      <c r="E24" s="14"/>
      <c r="F24" s="7"/>
      <c r="G24" s="20"/>
      <c r="H24" s="14"/>
      <c r="I24" s="14"/>
      <c r="J24" s="16"/>
      <c r="K24" s="16"/>
      <c r="L24" s="16"/>
      <c r="M24" s="14"/>
      <c r="N24" s="14"/>
      <c r="O24" s="44"/>
      <c r="R24" s="44"/>
    </row>
    <row r="25" spans="2:18" x14ac:dyDescent="0.3">
      <c r="E25" s="14"/>
      <c r="F25" s="7"/>
      <c r="G25" s="20"/>
      <c r="H25" s="14"/>
      <c r="I25" s="14"/>
      <c r="J25" s="16"/>
      <c r="K25" s="16"/>
      <c r="L25" s="16"/>
      <c r="M25" s="14"/>
      <c r="N25" s="14"/>
      <c r="O25" s="44"/>
    </row>
    <row r="26" spans="2:18" x14ac:dyDescent="0.3">
      <c r="E26" s="14"/>
      <c r="F26" s="7"/>
      <c r="G26" s="20"/>
      <c r="H26" s="14"/>
      <c r="I26" s="14"/>
      <c r="J26" s="16"/>
      <c r="K26" s="16"/>
      <c r="L26" s="16"/>
      <c r="M26" s="14"/>
      <c r="N26" s="14"/>
      <c r="O26" s="44"/>
    </row>
    <row r="27" spans="2:18" x14ac:dyDescent="0.3">
      <c r="E27" s="14"/>
      <c r="F27" s="7"/>
      <c r="G27" s="20"/>
      <c r="H27" s="14"/>
      <c r="I27" s="14"/>
      <c r="J27" s="16"/>
      <c r="K27" s="16"/>
      <c r="L27" s="16"/>
      <c r="M27" s="14"/>
      <c r="N27" s="14"/>
      <c r="O27" s="44"/>
    </row>
    <row r="28" spans="2:18" x14ac:dyDescent="0.3">
      <c r="E28" s="14"/>
      <c r="F28" s="7"/>
      <c r="G28" s="20"/>
      <c r="H28" s="14"/>
      <c r="I28" s="14"/>
      <c r="J28" s="16"/>
      <c r="K28" s="16"/>
      <c r="L28" s="16"/>
      <c r="M28" s="14"/>
      <c r="N28" s="14"/>
      <c r="O28" s="44"/>
    </row>
    <row r="29" spans="2:18" x14ac:dyDescent="0.3">
      <c r="E29" s="14"/>
      <c r="F29" s="7"/>
      <c r="G29" s="20"/>
      <c r="H29" s="14"/>
      <c r="I29" s="14"/>
      <c r="J29" s="16"/>
      <c r="K29" s="16"/>
      <c r="L29" s="16"/>
      <c r="M29" s="14"/>
      <c r="N29" s="14"/>
      <c r="O29" s="44"/>
    </row>
    <row r="30" spans="2:18" x14ac:dyDescent="0.3">
      <c r="E30" s="14"/>
      <c r="F30" s="7"/>
      <c r="G30" s="20"/>
      <c r="H30" s="14"/>
      <c r="I30" s="14"/>
      <c r="J30" s="16"/>
      <c r="K30" s="16"/>
      <c r="L30" s="16"/>
      <c r="M30" s="14"/>
      <c r="N30" s="14"/>
      <c r="O30" s="44"/>
    </row>
    <row r="31" spans="2:18" x14ac:dyDescent="0.3">
      <c r="E31" s="14"/>
      <c r="F31" s="7"/>
      <c r="G31" s="20"/>
      <c r="H31" s="14"/>
      <c r="I31" s="14"/>
      <c r="J31" s="16"/>
      <c r="K31" s="16"/>
      <c r="L31" s="16"/>
      <c r="M31" s="14"/>
      <c r="N31" s="14"/>
      <c r="O31" s="44"/>
    </row>
    <row r="32" spans="2:18" x14ac:dyDescent="0.3">
      <c r="E32" s="14"/>
      <c r="F32" s="7"/>
      <c r="G32" s="20"/>
      <c r="H32" s="14"/>
      <c r="I32" s="14"/>
      <c r="J32" s="16"/>
      <c r="K32" s="16"/>
      <c r="L32" s="16"/>
      <c r="M32" s="14"/>
      <c r="N32" s="14"/>
      <c r="O32" s="44"/>
    </row>
    <row r="33" spans="5:18" x14ac:dyDescent="0.3">
      <c r="E33" s="14"/>
      <c r="F33" s="7"/>
      <c r="G33" s="20"/>
      <c r="H33" s="14"/>
      <c r="I33" s="14"/>
      <c r="J33" s="16"/>
      <c r="K33" s="16"/>
      <c r="L33" s="16"/>
      <c r="M33" s="14"/>
      <c r="N33" s="14"/>
      <c r="O33" s="44"/>
    </row>
    <row r="34" spans="5:18" x14ac:dyDescent="0.3">
      <c r="E34" s="14"/>
      <c r="F34" s="7"/>
      <c r="G34" s="20"/>
      <c r="H34" s="14"/>
      <c r="I34" s="14"/>
      <c r="J34" s="16"/>
      <c r="K34" s="16"/>
      <c r="L34" s="16"/>
      <c r="M34" s="14"/>
      <c r="N34" s="14"/>
      <c r="O34" s="44"/>
    </row>
    <row r="35" spans="5:18" x14ac:dyDescent="0.3">
      <c r="E35" s="14"/>
      <c r="F35" s="7"/>
      <c r="G35" s="20"/>
      <c r="H35" s="14"/>
      <c r="I35" s="14"/>
      <c r="J35" s="16"/>
      <c r="K35" s="16"/>
      <c r="L35" s="16"/>
      <c r="M35" s="14"/>
      <c r="N35" s="14"/>
      <c r="O35" s="44"/>
    </row>
    <row r="36" spans="5:18" x14ac:dyDescent="0.3">
      <c r="E36" s="14"/>
      <c r="F36" s="7"/>
      <c r="G36" s="20"/>
      <c r="H36" s="14"/>
      <c r="I36" s="14"/>
      <c r="J36" s="16"/>
      <c r="K36" s="16"/>
      <c r="L36" s="16"/>
      <c r="M36" s="14"/>
      <c r="N36" s="14"/>
      <c r="O36" s="44"/>
    </row>
    <row r="37" spans="5:18" x14ac:dyDescent="0.3">
      <c r="E37" s="14"/>
      <c r="F37" s="9"/>
      <c r="G37" s="20"/>
      <c r="H37" s="14"/>
      <c r="I37" s="14"/>
      <c r="J37" s="16"/>
      <c r="K37" s="16"/>
      <c r="L37" s="16"/>
      <c r="M37" s="14"/>
      <c r="N37" s="14"/>
      <c r="O37" s="44"/>
    </row>
    <row r="38" spans="5:18" x14ac:dyDescent="0.3">
      <c r="E38" s="14"/>
      <c r="F38" s="9"/>
      <c r="G38" s="20"/>
      <c r="H38" s="14"/>
      <c r="I38" s="15"/>
      <c r="J38" s="17"/>
      <c r="K38" s="17"/>
      <c r="L38" s="17"/>
      <c r="M38" s="15"/>
      <c r="N38" s="15"/>
      <c r="O38" s="45"/>
    </row>
    <row r="39" spans="5:18" x14ac:dyDescent="0.3">
      <c r="E39" s="14"/>
      <c r="F39" s="9"/>
      <c r="G39" s="20"/>
      <c r="H39" s="14"/>
      <c r="I39" s="14"/>
      <c r="J39" s="16"/>
      <c r="K39" s="16"/>
      <c r="L39" s="16"/>
      <c r="M39" s="14"/>
      <c r="N39" s="14"/>
      <c r="O39" s="44"/>
    </row>
    <row r="40" spans="5:18" x14ac:dyDescent="0.3">
      <c r="E40" s="14"/>
      <c r="F40" s="9"/>
      <c r="G40" s="20"/>
      <c r="H40" s="14"/>
      <c r="I40" s="15"/>
      <c r="J40" s="17"/>
      <c r="K40" s="17"/>
      <c r="L40" s="17"/>
      <c r="M40" s="15"/>
      <c r="N40" s="15"/>
      <c r="O40" s="45"/>
    </row>
    <row r="41" spans="5:18" x14ac:dyDescent="0.3">
      <c r="E41" s="14"/>
      <c r="F41" s="9"/>
      <c r="G41" s="20"/>
      <c r="H41" s="14"/>
      <c r="I41" s="14"/>
      <c r="J41" s="16"/>
      <c r="K41" s="16"/>
      <c r="L41" s="16"/>
      <c r="M41" s="14"/>
      <c r="N41" s="14"/>
      <c r="O41" s="44"/>
      <c r="R41" s="44"/>
    </row>
    <row r="42" spans="5:18" x14ac:dyDescent="0.3">
      <c r="E42" s="14"/>
      <c r="F42" s="9"/>
      <c r="G42" s="20"/>
      <c r="H42" s="14"/>
      <c r="I42" s="14"/>
      <c r="J42" s="16"/>
      <c r="K42" s="16"/>
      <c r="L42" s="16"/>
      <c r="M42" s="14"/>
      <c r="N42" s="14"/>
      <c r="O42" s="44"/>
    </row>
  </sheetData>
  <phoneticPr fontId="20"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85B7C-03EE-49C4-BEC3-EB3D7FF643CC}">
  <dimension ref="A1:H36"/>
  <sheetViews>
    <sheetView workbookViewId="0">
      <selection activeCell="B13" sqref="B13"/>
    </sheetView>
  </sheetViews>
  <sheetFormatPr defaultRowHeight="14.4" x14ac:dyDescent="0.3"/>
  <cols>
    <col min="1" max="1" width="16.33203125" customWidth="1"/>
    <col min="2" max="2" width="21.21875" customWidth="1"/>
    <col min="3" max="3" width="27.33203125" customWidth="1"/>
    <col min="4" max="4" width="8.21875" customWidth="1"/>
    <col min="5" max="5" width="26.6640625" bestFit="1" customWidth="1"/>
    <col min="6" max="6" width="14.5546875" bestFit="1" customWidth="1"/>
    <col min="7" max="7" width="16.5546875" bestFit="1" customWidth="1"/>
    <col min="8" max="8" width="17.6640625" bestFit="1" customWidth="1"/>
  </cols>
  <sheetData>
    <row r="1" spans="1:8" x14ac:dyDescent="0.3">
      <c r="A1" s="2" t="s">
        <v>18</v>
      </c>
    </row>
    <row r="2" spans="1:8" x14ac:dyDescent="0.3">
      <c r="A2" s="2" t="s">
        <v>0</v>
      </c>
      <c r="B2" s="2" t="s">
        <v>8</v>
      </c>
      <c r="C2" s="2" t="s">
        <v>9</v>
      </c>
      <c r="D2" s="2" t="s">
        <v>10</v>
      </c>
      <c r="E2" s="11" t="s">
        <v>146</v>
      </c>
      <c r="F2" s="2" t="s">
        <v>17</v>
      </c>
      <c r="G2" s="2" t="s">
        <v>11</v>
      </c>
      <c r="H2" s="2" t="s">
        <v>12</v>
      </c>
    </row>
    <row r="3" spans="1:8" x14ac:dyDescent="0.3">
      <c r="A3" s="12" t="s">
        <v>135</v>
      </c>
      <c r="B3" s="10">
        <v>46.998565365834715</v>
      </c>
      <c r="C3" t="s">
        <v>13</v>
      </c>
      <c r="D3" t="s">
        <v>21</v>
      </c>
      <c r="E3" s="35">
        <v>2.3E-2</v>
      </c>
      <c r="F3" s="35">
        <v>1.0809670034141985</v>
      </c>
      <c r="G3" s="6">
        <v>32.429010102425956</v>
      </c>
      <c r="H3" s="6">
        <v>108.09670034141985</v>
      </c>
    </row>
    <row r="4" spans="1:8" x14ac:dyDescent="0.3">
      <c r="A4" s="12" t="s">
        <v>136</v>
      </c>
      <c r="B4" s="10">
        <v>53.523591067410671</v>
      </c>
      <c r="C4" t="s">
        <v>13</v>
      </c>
      <c r="D4" t="s">
        <v>21</v>
      </c>
      <c r="E4" s="35">
        <v>2.3E-2</v>
      </c>
      <c r="F4" s="35">
        <v>1.2310425945504453</v>
      </c>
      <c r="G4" s="6">
        <v>36.93127783651336</v>
      </c>
      <c r="H4" s="6">
        <v>123.10425945504453</v>
      </c>
    </row>
    <row r="5" spans="1:8" x14ac:dyDescent="0.3">
      <c r="A5" s="12" t="s">
        <v>137</v>
      </c>
      <c r="B5" s="10">
        <v>46.842011897534626</v>
      </c>
      <c r="C5" t="s">
        <v>13</v>
      </c>
      <c r="D5" t="s">
        <v>21</v>
      </c>
      <c r="E5" s="35">
        <v>2.3E-2</v>
      </c>
      <c r="F5" s="35">
        <v>1.0773662736432963</v>
      </c>
      <c r="G5" s="6">
        <v>32.320988209298889</v>
      </c>
      <c r="H5" s="6">
        <v>107.73662736432964</v>
      </c>
    </row>
    <row r="6" spans="1:8" x14ac:dyDescent="0.3">
      <c r="A6" s="12" t="s">
        <v>138</v>
      </c>
      <c r="B6" s="10">
        <v>49.986311264381577</v>
      </c>
      <c r="C6" t="s">
        <v>13</v>
      </c>
      <c r="D6" t="s">
        <v>21</v>
      </c>
      <c r="E6" s="35">
        <v>2.3E-2</v>
      </c>
      <c r="F6" s="35">
        <v>1.1496851590807762</v>
      </c>
      <c r="G6" s="6">
        <v>34.490554772423287</v>
      </c>
      <c r="H6" s="6">
        <v>114.96851590807762</v>
      </c>
    </row>
    <row r="7" spans="1:8" x14ac:dyDescent="0.3">
      <c r="A7" s="12" t="s">
        <v>139</v>
      </c>
      <c r="B7" s="10">
        <v>50.309516077473567</v>
      </c>
      <c r="C7" t="s">
        <v>13</v>
      </c>
      <c r="D7" t="s">
        <v>21</v>
      </c>
      <c r="E7" s="35">
        <v>2.3E-2</v>
      </c>
      <c r="F7" s="35">
        <v>1.1571188697818919</v>
      </c>
      <c r="G7" s="6">
        <v>34.713566093456755</v>
      </c>
      <c r="H7" s="6">
        <v>115.7118869781892</v>
      </c>
    </row>
    <row r="8" spans="1:8" x14ac:dyDescent="0.3">
      <c r="A8" s="12" t="s">
        <v>140</v>
      </c>
      <c r="B8" s="10">
        <v>49.086248434743915</v>
      </c>
      <c r="C8" t="s">
        <v>13</v>
      </c>
      <c r="D8" t="s">
        <v>21</v>
      </c>
      <c r="E8" s="35">
        <v>2.3E-2</v>
      </c>
      <c r="F8" s="35">
        <v>1.1289837139991101</v>
      </c>
      <c r="G8" s="6">
        <v>33.869511419973307</v>
      </c>
      <c r="H8" s="6">
        <v>112.89837139991101</v>
      </c>
    </row>
    <row r="9" spans="1:8" x14ac:dyDescent="0.3">
      <c r="A9" s="12" t="s">
        <v>141</v>
      </c>
      <c r="B9" s="10">
        <v>51.484461919710206</v>
      </c>
      <c r="C9" t="s">
        <v>13</v>
      </c>
      <c r="D9" t="s">
        <v>21</v>
      </c>
      <c r="E9" s="35">
        <v>2.3E-2</v>
      </c>
      <c r="F9" s="35">
        <v>1.1841426241533348</v>
      </c>
      <c r="G9" s="6">
        <v>35.524278724600045</v>
      </c>
      <c r="H9" s="6">
        <v>118.41426241533348</v>
      </c>
    </row>
    <row r="10" spans="1:8" x14ac:dyDescent="0.3">
      <c r="A10" s="12" t="s">
        <v>142</v>
      </c>
      <c r="B10" s="10">
        <v>48.995174959685876</v>
      </c>
      <c r="C10" t="s">
        <v>13</v>
      </c>
      <c r="D10" t="s">
        <v>21</v>
      </c>
      <c r="E10" s="35">
        <v>2.3E-2</v>
      </c>
      <c r="F10" s="35">
        <v>1.1268890240727751</v>
      </c>
      <c r="G10" s="6">
        <v>33.806670722183256</v>
      </c>
      <c r="H10" s="6">
        <v>112.68890240727751</v>
      </c>
    </row>
    <row r="11" spans="1:8" x14ac:dyDescent="0.3">
      <c r="A11" s="31"/>
      <c r="B11" s="33"/>
      <c r="C11" s="31"/>
      <c r="D11" s="31"/>
      <c r="E11" s="34"/>
      <c r="F11" s="34"/>
      <c r="G11" s="33"/>
      <c r="H11" s="33"/>
    </row>
    <row r="12" spans="1:8" x14ac:dyDescent="0.3">
      <c r="A12" s="31"/>
      <c r="B12" s="33"/>
      <c r="C12" s="31"/>
      <c r="D12" s="31"/>
      <c r="E12" s="34"/>
      <c r="F12" s="34"/>
      <c r="G12" s="33"/>
      <c r="H12" s="33"/>
    </row>
    <row r="13" spans="1:8" x14ac:dyDescent="0.3">
      <c r="A13" s="31"/>
      <c r="B13" s="33"/>
      <c r="C13" s="31"/>
      <c r="D13" s="31"/>
      <c r="E13" s="34"/>
      <c r="F13" s="34"/>
      <c r="G13" s="33"/>
      <c r="H13" s="33"/>
    </row>
    <row r="14" spans="1:8" x14ac:dyDescent="0.3">
      <c r="A14" s="31"/>
      <c r="B14" s="33"/>
      <c r="C14" s="31"/>
      <c r="D14" s="31"/>
      <c r="E14" s="34"/>
      <c r="F14" s="34"/>
      <c r="G14" s="33"/>
      <c r="H14" s="33"/>
    </row>
    <row r="15" spans="1:8" x14ac:dyDescent="0.3">
      <c r="B15" s="10"/>
      <c r="E15" s="8"/>
      <c r="F15" s="8"/>
      <c r="G15" s="10"/>
      <c r="H15" s="10"/>
    </row>
    <row r="16" spans="1:8" x14ac:dyDescent="0.3">
      <c r="B16" s="10"/>
      <c r="E16" s="8"/>
      <c r="F16" s="8"/>
      <c r="G16" s="10"/>
      <c r="H16" s="10"/>
    </row>
    <row r="17" spans="2:8" x14ac:dyDescent="0.3">
      <c r="B17" s="10"/>
      <c r="E17" s="8"/>
      <c r="F17" s="8"/>
      <c r="G17" s="10"/>
      <c r="H17" s="10"/>
    </row>
    <row r="18" spans="2:8" x14ac:dyDescent="0.3">
      <c r="B18" s="10"/>
      <c r="E18" s="8"/>
      <c r="F18" s="8"/>
      <c r="G18" s="10"/>
      <c r="H18" s="10"/>
    </row>
    <row r="19" spans="2:8" x14ac:dyDescent="0.3">
      <c r="B19" s="10"/>
      <c r="E19" s="8"/>
      <c r="F19" s="8"/>
      <c r="G19" s="10"/>
      <c r="H19" s="10"/>
    </row>
    <row r="20" spans="2:8" x14ac:dyDescent="0.3">
      <c r="B20" s="10"/>
      <c r="E20" s="8"/>
      <c r="F20" s="8"/>
      <c r="G20" s="10"/>
      <c r="H20" s="10"/>
    </row>
    <row r="21" spans="2:8" x14ac:dyDescent="0.3">
      <c r="B21" s="10"/>
      <c r="E21" s="8"/>
      <c r="F21" s="8"/>
      <c r="G21" s="10"/>
      <c r="H21" s="10"/>
    </row>
    <row r="22" spans="2:8" x14ac:dyDescent="0.3">
      <c r="B22" s="10"/>
      <c r="E22" s="8"/>
      <c r="F22" s="8"/>
      <c r="G22" s="10"/>
      <c r="H22" s="10"/>
    </row>
    <row r="23" spans="2:8" x14ac:dyDescent="0.3">
      <c r="B23" s="10"/>
      <c r="E23" s="8"/>
      <c r="F23" s="8"/>
      <c r="G23" s="10"/>
      <c r="H23" s="10"/>
    </row>
    <row r="24" spans="2:8" x14ac:dyDescent="0.3">
      <c r="B24" s="10"/>
      <c r="E24" s="8"/>
      <c r="F24" s="8"/>
      <c r="G24" s="10"/>
      <c r="H24" s="10"/>
    </row>
    <row r="25" spans="2:8" x14ac:dyDescent="0.3">
      <c r="B25" s="10"/>
      <c r="E25" s="8"/>
      <c r="F25" s="8"/>
      <c r="G25" s="10"/>
      <c r="H25" s="10"/>
    </row>
    <row r="26" spans="2:8" x14ac:dyDescent="0.3">
      <c r="B26" s="10"/>
      <c r="E26" s="8"/>
      <c r="F26" s="8"/>
      <c r="G26" s="10"/>
      <c r="H26" s="10"/>
    </row>
    <row r="27" spans="2:8" x14ac:dyDescent="0.3">
      <c r="B27" s="10"/>
      <c r="E27" s="8"/>
      <c r="F27" s="8"/>
      <c r="G27" s="10"/>
      <c r="H27" s="10"/>
    </row>
    <row r="28" spans="2:8" x14ac:dyDescent="0.3">
      <c r="B28" s="10"/>
      <c r="E28" s="8"/>
      <c r="F28" s="8"/>
      <c r="G28" s="10"/>
      <c r="H28" s="10"/>
    </row>
    <row r="29" spans="2:8" x14ac:dyDescent="0.3">
      <c r="B29" s="10"/>
      <c r="E29" s="8"/>
      <c r="F29" s="8"/>
      <c r="G29" s="10"/>
      <c r="H29" s="10"/>
    </row>
    <row r="30" spans="2:8" x14ac:dyDescent="0.3">
      <c r="B30" s="10"/>
      <c r="E30" s="8"/>
      <c r="F30" s="8"/>
      <c r="G30" s="10"/>
      <c r="H30" s="10"/>
    </row>
    <row r="31" spans="2:8" x14ac:dyDescent="0.3">
      <c r="B31" s="10"/>
      <c r="E31" s="8"/>
      <c r="F31" s="8"/>
      <c r="G31" s="10"/>
      <c r="H31" s="10"/>
    </row>
    <row r="32" spans="2:8" x14ac:dyDescent="0.3">
      <c r="B32" s="10"/>
      <c r="E32" s="8"/>
      <c r="F32" s="8"/>
      <c r="G32" s="10"/>
      <c r="H32" s="10"/>
    </row>
    <row r="33" spans="2:8" x14ac:dyDescent="0.3">
      <c r="B33" s="10"/>
      <c r="E33" s="8"/>
      <c r="F33" s="8"/>
      <c r="G33" s="10"/>
      <c r="H33" s="10"/>
    </row>
    <row r="34" spans="2:8" x14ac:dyDescent="0.3">
      <c r="B34" s="10"/>
      <c r="E34" s="8"/>
      <c r="F34" s="8"/>
      <c r="G34" s="10"/>
      <c r="H34" s="10"/>
    </row>
    <row r="35" spans="2:8" x14ac:dyDescent="0.3">
      <c r="B35" s="10"/>
      <c r="E35" s="8"/>
      <c r="F35" s="8"/>
      <c r="G35" s="10"/>
      <c r="H35" s="10"/>
    </row>
    <row r="36" spans="2:8" x14ac:dyDescent="0.3">
      <c r="B36" s="10"/>
      <c r="E36" s="8"/>
      <c r="F36" s="8"/>
      <c r="G36" s="10"/>
      <c r="H36" s="1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543D5-CC7C-4E68-8479-86B7F57F98BB}">
  <dimension ref="A1:C37"/>
  <sheetViews>
    <sheetView workbookViewId="0">
      <selection activeCell="C6" sqref="C6"/>
    </sheetView>
  </sheetViews>
  <sheetFormatPr defaultRowHeight="14.4" x14ac:dyDescent="0.3"/>
  <cols>
    <col min="1" max="1" width="18.109375" customWidth="1"/>
    <col min="2" max="2" width="35.109375" customWidth="1"/>
    <col min="3" max="3" width="92.109375" customWidth="1"/>
  </cols>
  <sheetData>
    <row r="1" spans="1:3" x14ac:dyDescent="0.3">
      <c r="A1" s="2" t="s">
        <v>18</v>
      </c>
    </row>
    <row r="2" spans="1:3" ht="57.6" x14ac:dyDescent="0.3">
      <c r="A2" s="2" t="s">
        <v>0</v>
      </c>
      <c r="B2" s="5" t="s">
        <v>14</v>
      </c>
      <c r="C2" s="5" t="s">
        <v>7</v>
      </c>
    </row>
    <row r="3" spans="1:3" x14ac:dyDescent="0.3">
      <c r="A3" s="12" t="s">
        <v>135</v>
      </c>
      <c r="B3" s="31" t="s">
        <v>20</v>
      </c>
      <c r="C3" s="32" t="s">
        <v>15</v>
      </c>
    </row>
    <row r="4" spans="1:3" x14ac:dyDescent="0.3">
      <c r="A4" s="12" t="s">
        <v>136</v>
      </c>
      <c r="B4" s="31" t="s">
        <v>20</v>
      </c>
      <c r="C4" s="32" t="s">
        <v>15</v>
      </c>
    </row>
    <row r="5" spans="1:3" x14ac:dyDescent="0.3">
      <c r="A5" s="12" t="s">
        <v>137</v>
      </c>
      <c r="B5" s="31" t="s">
        <v>20</v>
      </c>
      <c r="C5" s="32" t="s">
        <v>15</v>
      </c>
    </row>
    <row r="6" spans="1:3" x14ac:dyDescent="0.3">
      <c r="A6" s="12" t="s">
        <v>138</v>
      </c>
      <c r="B6" s="31" t="s">
        <v>20</v>
      </c>
      <c r="C6" s="32" t="s">
        <v>15</v>
      </c>
    </row>
    <row r="7" spans="1:3" x14ac:dyDescent="0.3">
      <c r="A7" s="12" t="s">
        <v>139</v>
      </c>
      <c r="B7" s="31" t="s">
        <v>20</v>
      </c>
      <c r="C7" s="32" t="s">
        <v>15</v>
      </c>
    </row>
    <row r="8" spans="1:3" x14ac:dyDescent="0.3">
      <c r="A8" s="12" t="s">
        <v>140</v>
      </c>
      <c r="B8" s="31" t="s">
        <v>20</v>
      </c>
      <c r="C8" s="32" t="s">
        <v>15</v>
      </c>
    </row>
    <row r="9" spans="1:3" x14ac:dyDescent="0.3">
      <c r="A9" s="12" t="s">
        <v>141</v>
      </c>
      <c r="B9" s="31" t="s">
        <v>20</v>
      </c>
      <c r="C9" s="32" t="s">
        <v>15</v>
      </c>
    </row>
    <row r="10" spans="1:3" x14ac:dyDescent="0.3">
      <c r="A10" s="12" t="s">
        <v>142</v>
      </c>
      <c r="B10" s="31" t="s">
        <v>20</v>
      </c>
      <c r="C10" s="32" t="s">
        <v>15</v>
      </c>
    </row>
    <row r="11" spans="1:3" x14ac:dyDescent="0.3">
      <c r="B11" s="31"/>
      <c r="C11" s="32"/>
    </row>
    <row r="12" spans="1:3" x14ac:dyDescent="0.3">
      <c r="B12" s="31"/>
      <c r="C12" s="32"/>
    </row>
    <row r="13" spans="1:3" x14ac:dyDescent="0.3">
      <c r="B13" s="31"/>
      <c r="C13" s="32"/>
    </row>
    <row r="14" spans="1:3" x14ac:dyDescent="0.3">
      <c r="B14" s="31"/>
      <c r="C14" s="32"/>
    </row>
    <row r="15" spans="1:3" x14ac:dyDescent="0.3">
      <c r="C15" s="21"/>
    </row>
    <row r="16" spans="1:3" x14ac:dyDescent="0.3">
      <c r="C16" s="21"/>
    </row>
    <row r="17" spans="3:3" x14ac:dyDescent="0.3">
      <c r="C17" s="21"/>
    </row>
    <row r="18" spans="3:3" x14ac:dyDescent="0.3">
      <c r="C18" s="21"/>
    </row>
    <row r="19" spans="3:3" x14ac:dyDescent="0.3">
      <c r="C19" s="21"/>
    </row>
    <row r="20" spans="3:3" x14ac:dyDescent="0.3">
      <c r="C20" s="21"/>
    </row>
    <row r="21" spans="3:3" x14ac:dyDescent="0.3">
      <c r="C21" s="21"/>
    </row>
    <row r="22" spans="3:3" x14ac:dyDescent="0.3">
      <c r="C22" s="21"/>
    </row>
    <row r="23" spans="3:3" x14ac:dyDescent="0.3">
      <c r="C23" s="21"/>
    </row>
    <row r="24" spans="3:3" x14ac:dyDescent="0.3">
      <c r="C24" s="21"/>
    </row>
    <row r="25" spans="3:3" x14ac:dyDescent="0.3">
      <c r="C25" s="21"/>
    </row>
    <row r="26" spans="3:3" x14ac:dyDescent="0.3">
      <c r="C26" s="22"/>
    </row>
    <row r="27" spans="3:3" x14ac:dyDescent="0.3">
      <c r="C27" s="21"/>
    </row>
    <row r="28" spans="3:3" x14ac:dyDescent="0.3">
      <c r="C28" s="21"/>
    </row>
    <row r="29" spans="3:3" x14ac:dyDescent="0.3">
      <c r="C29" s="21"/>
    </row>
    <row r="30" spans="3:3" x14ac:dyDescent="0.3">
      <c r="C30" s="22"/>
    </row>
    <row r="31" spans="3:3" x14ac:dyDescent="0.3">
      <c r="C31" s="22"/>
    </row>
    <row r="32" spans="3:3" x14ac:dyDescent="0.3">
      <c r="C32" s="21"/>
    </row>
    <row r="33" spans="3:3" x14ac:dyDescent="0.3">
      <c r="C33" s="21"/>
    </row>
    <row r="34" spans="3:3" x14ac:dyDescent="0.3">
      <c r="C34" s="21"/>
    </row>
    <row r="35" spans="3:3" x14ac:dyDescent="0.3">
      <c r="C35" s="21"/>
    </row>
    <row r="36" spans="3:3" x14ac:dyDescent="0.3">
      <c r="C36" s="22"/>
    </row>
    <row r="37" spans="3:3" x14ac:dyDescent="0.3">
      <c r="C37" s="22"/>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C83E3-72CB-4510-BEBD-94EFA9A8CA54}">
  <dimension ref="A1:D22"/>
  <sheetViews>
    <sheetView workbookViewId="0">
      <selection activeCell="B13" sqref="B13"/>
    </sheetView>
  </sheetViews>
  <sheetFormatPr defaultRowHeight="14.4" x14ac:dyDescent="0.3"/>
  <cols>
    <col min="1" max="1" width="14.88671875" customWidth="1"/>
    <col min="2" max="2" width="83.6640625" bestFit="1" customWidth="1"/>
  </cols>
  <sheetData>
    <row r="1" spans="1:4" x14ac:dyDescent="0.3">
      <c r="A1" s="2" t="s">
        <v>18</v>
      </c>
    </row>
    <row r="2" spans="1:4" x14ac:dyDescent="0.3">
      <c r="A2" s="2" t="s">
        <v>0</v>
      </c>
      <c r="B2" s="2" t="s">
        <v>7</v>
      </c>
    </row>
    <row r="3" spans="1:4" x14ac:dyDescent="0.3">
      <c r="A3" s="12" t="s">
        <v>135</v>
      </c>
      <c r="B3" t="s">
        <v>16</v>
      </c>
      <c r="D3" s="6"/>
    </row>
    <row r="4" spans="1:4" x14ac:dyDescent="0.3">
      <c r="A4" s="12" t="s">
        <v>136</v>
      </c>
      <c r="B4" t="s">
        <v>16</v>
      </c>
      <c r="D4" s="6"/>
    </row>
    <row r="5" spans="1:4" x14ac:dyDescent="0.3">
      <c r="A5" s="12" t="s">
        <v>137</v>
      </c>
      <c r="B5" t="s">
        <v>21</v>
      </c>
      <c r="D5" s="6"/>
    </row>
    <row r="6" spans="1:4" x14ac:dyDescent="0.3">
      <c r="A6" s="12" t="s">
        <v>138</v>
      </c>
      <c r="B6" t="s">
        <v>21</v>
      </c>
      <c r="D6" s="6"/>
    </row>
    <row r="7" spans="1:4" x14ac:dyDescent="0.3">
      <c r="A7" s="12" t="s">
        <v>139</v>
      </c>
      <c r="B7" t="s">
        <v>16</v>
      </c>
      <c r="D7" s="6"/>
    </row>
    <row r="8" spans="1:4" x14ac:dyDescent="0.3">
      <c r="A8" s="12" t="s">
        <v>140</v>
      </c>
      <c r="B8" t="s">
        <v>16</v>
      </c>
      <c r="D8" s="6"/>
    </row>
    <row r="9" spans="1:4" x14ac:dyDescent="0.3">
      <c r="A9" s="12" t="s">
        <v>141</v>
      </c>
      <c r="B9" t="s">
        <v>16</v>
      </c>
      <c r="D9" s="6"/>
    </row>
    <row r="10" spans="1:4" x14ac:dyDescent="0.3">
      <c r="A10" s="12" t="s">
        <v>142</v>
      </c>
      <c r="B10" t="s">
        <v>16</v>
      </c>
      <c r="D10" s="6"/>
    </row>
    <row r="11" spans="1:4" x14ac:dyDescent="0.3">
      <c r="D11" s="6"/>
    </row>
    <row r="15" spans="1:4" x14ac:dyDescent="0.3">
      <c r="B15" s="21"/>
    </row>
    <row r="16" spans="1:4" x14ac:dyDescent="0.3">
      <c r="B16" s="21"/>
      <c r="D16" s="21"/>
    </row>
    <row r="17" spans="2:2" x14ac:dyDescent="0.3">
      <c r="B17" s="21"/>
    </row>
    <row r="18" spans="2:2" x14ac:dyDescent="0.3">
      <c r="B18" s="21"/>
    </row>
    <row r="19" spans="2:2" x14ac:dyDescent="0.3">
      <c r="B19" s="21"/>
    </row>
    <row r="20" spans="2:2" x14ac:dyDescent="0.3">
      <c r="B20" s="21"/>
    </row>
    <row r="21" spans="2:2" x14ac:dyDescent="0.3">
      <c r="B21" s="21"/>
    </row>
    <row r="22" spans="2:2" x14ac:dyDescent="0.3">
      <c r="B22" s="21"/>
    </row>
  </sheetData>
  <phoneticPr fontId="20"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Description</vt:lpstr>
      <vt:lpstr>Summary</vt:lpstr>
      <vt:lpstr>EHA</vt:lpstr>
      <vt:lpstr>AHA</vt:lpstr>
      <vt:lpstr>Flagged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Christina APPLEBY</dc:creator>
  <cp:lastModifiedBy>Christina APPLEBY</cp:lastModifiedBy>
  <dcterms:created xsi:type="dcterms:W3CDTF">2021-05-13T22:06:29Z</dcterms:created>
  <dcterms:modified xsi:type="dcterms:W3CDTF">2021-12-29T02:17:34Z</dcterms:modified>
</cp:coreProperties>
</file>